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7.xml" ContentType="application/vnd.openxmlformats-officedocument.drawingml.chart+xml"/>
  <Override PartName="/xl/worksheets/sheet1.xml" ContentType="application/vnd.openxmlformats-officedocument.spreadsheetml.worksheet+xml"/>
  <Override PartName="/xl/charts/chart5.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6.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AEC" lockStructure="1"/>
  <bookViews>
    <workbookView xWindow="12105" yWindow="-15" windowWidth="7125" windowHeight="7755"/>
  </bookViews>
  <sheets>
    <sheet name="Detailed Pricing" sheetId="1" r:id="rId1"/>
    <sheet name="Comparison Tab (Hide and Lock)" sheetId="5" state="hidden" r:id="rId2"/>
  </sheets>
  <definedNames>
    <definedName name="_xlnm.Print_Area" localSheetId="0">'Detailed Pricing'!$A$1:$D$42</definedName>
  </definedNames>
  <calcPr calcId="145621"/>
</workbook>
</file>

<file path=xl/calcChain.xml><?xml version="1.0" encoding="utf-8"?>
<calcChain xmlns="http://schemas.openxmlformats.org/spreadsheetml/2006/main">
  <c r="B33" i="1" l="1"/>
  <c r="C33" i="1"/>
  <c r="D14" i="1"/>
  <c r="B37" i="1"/>
  <c r="C37" i="1"/>
  <c r="D26" i="1"/>
  <c r="D27" i="1"/>
  <c r="D28" i="1"/>
  <c r="D18" i="1"/>
  <c r="D19" i="1"/>
  <c r="D21" i="1"/>
  <c r="D22" i="1"/>
  <c r="D23" i="1"/>
  <c r="D24" i="1"/>
  <c r="D25" i="1"/>
  <c r="D20" i="1"/>
  <c r="D15" i="1"/>
  <c r="S14" i="5"/>
  <c r="S16" i="5" s="1"/>
  <c r="B29" i="1"/>
  <c r="C29" i="1"/>
  <c r="D32" i="1"/>
  <c r="D31" i="1"/>
  <c r="D36" i="1"/>
  <c r="D35" i="1"/>
  <c r="V11" i="5"/>
  <c r="AE12" i="5"/>
  <c r="AE10" i="5"/>
  <c r="AF12" i="5"/>
  <c r="I10" i="5"/>
  <c r="Y10" i="5"/>
  <c r="V10" i="5"/>
  <c r="V14" i="5"/>
  <c r="P10" i="5"/>
  <c r="V12" i="5"/>
  <c r="W14" i="5"/>
  <c r="Y12" i="5"/>
  <c r="AD14" i="5"/>
  <c r="C11" i="5"/>
  <c r="H12" i="5"/>
  <c r="AC14" i="5"/>
  <c r="K10" i="5"/>
  <c r="X11" i="5"/>
  <c r="AF11" i="5"/>
  <c r="T12" i="5"/>
  <c r="AE14" i="5"/>
  <c r="D7" i="5"/>
  <c r="AA12" i="5"/>
  <c r="W10" i="5"/>
  <c r="W12" i="5"/>
  <c r="AA10" i="5"/>
  <c r="AB14" i="5"/>
  <c r="AD12" i="5"/>
  <c r="X10" i="5"/>
  <c r="X14" i="5"/>
  <c r="AA11" i="5"/>
  <c r="W11" i="5"/>
  <c r="AB11" i="5"/>
  <c r="AE11" i="5"/>
  <c r="AC12" i="5"/>
  <c r="AF10" i="5"/>
  <c r="Z10" i="5"/>
  <c r="K11" i="5"/>
  <c r="H10" i="5"/>
  <c r="C10" i="5"/>
  <c r="C12" i="5"/>
  <c r="AD11" i="5"/>
  <c r="AC10" i="5"/>
  <c r="Z12" i="5"/>
  <c r="T11" i="5"/>
  <c r="Z14" i="5"/>
  <c r="Y14" i="5"/>
  <c r="J11" i="5"/>
  <c r="AC11" i="5"/>
  <c r="I12" i="5"/>
  <c r="Y11" i="5"/>
  <c r="P11" i="5"/>
  <c r="AA14" i="5"/>
  <c r="AB10" i="5"/>
  <c r="AF14" i="5"/>
  <c r="X12" i="5"/>
  <c r="J10" i="5"/>
  <c r="AB12" i="5"/>
  <c r="AD10" i="5"/>
  <c r="I11" i="5"/>
  <c r="T10" i="5"/>
  <c r="T14" i="5"/>
  <c r="H11" i="5"/>
  <c r="Z11" i="5"/>
  <c r="H14" i="5"/>
  <c r="B38" i="1" l="1"/>
  <c r="C38" i="1"/>
  <c r="D37" i="1"/>
  <c r="D33" i="1"/>
  <c r="D29" i="1"/>
  <c r="AH12" i="5"/>
  <c r="AH11" i="5"/>
  <c r="AH10" i="5"/>
  <c r="AT12" i="5"/>
  <c r="AS12" i="5"/>
  <c r="AT10" i="5"/>
  <c r="AS10" i="5"/>
  <c r="AN10" i="5"/>
  <c r="AO10" i="5"/>
  <c r="AP12" i="5"/>
  <c r="AO12" i="5"/>
  <c r="AN12" i="5"/>
  <c r="AQ11" i="5"/>
  <c r="AO14" i="5"/>
  <c r="AQ14" i="5"/>
  <c r="AI10" i="5"/>
  <c r="AI11" i="5"/>
  <c r="AT11" i="5"/>
  <c r="AS11" i="5"/>
  <c r="AT14" i="5"/>
  <c r="T16" i="5"/>
  <c r="AS14" i="5"/>
  <c r="AP10" i="5"/>
  <c r="AQ10" i="5"/>
  <c r="AQ12" i="5"/>
  <c r="AP11" i="5"/>
  <c r="AO11" i="5"/>
  <c r="AN11" i="5"/>
  <c r="AN14" i="5"/>
  <c r="AP14" i="5"/>
  <c r="AJ10" i="5"/>
  <c r="AL10" i="5"/>
  <c r="AJ11" i="5"/>
  <c r="AL11" i="5"/>
  <c r="H16" i="5"/>
  <c r="J14" i="5"/>
  <c r="J12" i="5"/>
  <c r="K12" i="5"/>
  <c r="K14" i="5"/>
  <c r="O11" i="5"/>
  <c r="C14" i="5"/>
  <c r="O10" i="5"/>
  <c r="I14" i="5"/>
  <c r="AI12" i="5" l="1"/>
  <c r="AK12" i="5" s="1"/>
  <c r="AL12" i="5"/>
  <c r="AJ12" i="5"/>
  <c r="K16" i="5"/>
  <c r="AJ14" i="5"/>
  <c r="AI14" i="5"/>
  <c r="AK14" i="5" s="1"/>
  <c r="J16" i="5"/>
  <c r="I16" i="5"/>
  <c r="AH14" i="5"/>
  <c r="AL14" i="5"/>
  <c r="D38" i="1"/>
  <c r="D42" i="1" s="1"/>
  <c r="AK10" i="5"/>
  <c r="AK11" i="5"/>
  <c r="P12" i="5"/>
  <c r="O12" i="5"/>
  <c r="O14" i="5" l="1"/>
</calcChain>
</file>

<file path=xl/sharedStrings.xml><?xml version="1.0" encoding="utf-8"?>
<sst xmlns="http://schemas.openxmlformats.org/spreadsheetml/2006/main" count="101" uniqueCount="84">
  <si>
    <t>Startup and Acceptance Tests</t>
  </si>
  <si>
    <t>PV Modules</t>
  </si>
  <si>
    <t>Project Management</t>
  </si>
  <si>
    <t>PV Array Structure(s)</t>
  </si>
  <si>
    <t>Inverters</t>
  </si>
  <si>
    <t>Data Acquisition and Monitoring System</t>
  </si>
  <si>
    <t>Design-Build Services for Photovoltaic Systems</t>
  </si>
  <si>
    <t>Training</t>
  </si>
  <si>
    <t>Installation</t>
  </si>
  <si>
    <t>Engineering Design</t>
  </si>
  <si>
    <t>Electrical Switchgear and Metering</t>
  </si>
  <si>
    <r>
      <t xml:space="preserve">Balance of System Components
</t>
    </r>
    <r>
      <rPr>
        <sz val="8"/>
        <color indexed="8"/>
        <rFont val="Calibri"/>
        <family val="2"/>
      </rPr>
      <t>(e.g., Wiring, Conduit, Junction Boxes, Fuses, Fencing, Signage, etc.)</t>
    </r>
  </si>
  <si>
    <t>Maintenance Services Contract, Years 0-10</t>
  </si>
  <si>
    <t>Maintenance Services Contract, Years 11-20</t>
  </si>
  <si>
    <t>Performance Guarantee, Years 0-10</t>
  </si>
  <si>
    <t>Performance Guarantee, Years 11-20</t>
  </si>
  <si>
    <t>System Size (kWdc)</t>
  </si>
  <si>
    <t>Subtotal Capital Costs</t>
  </si>
  <si>
    <t>Subtotal O&amp;M</t>
  </si>
  <si>
    <t>Cumulative</t>
  </si>
  <si>
    <t>System Information:</t>
  </si>
  <si>
    <t>Capital Costs:</t>
  </si>
  <si>
    <t>Operations and Maintenance Costs:</t>
  </si>
  <si>
    <t>Performance Guarantee Costs:</t>
  </si>
  <si>
    <t>Proposer:</t>
  </si>
  <si>
    <t>Site:</t>
  </si>
  <si>
    <t>Instructions</t>
  </si>
  <si>
    <t>Site</t>
  </si>
  <si>
    <t>Meter</t>
  </si>
  <si>
    <t>Utility</t>
  </si>
  <si>
    <t>Load Rate</t>
  </si>
  <si>
    <t>Gen Rate</t>
  </si>
  <si>
    <t>System Size (kW DC)</t>
  </si>
  <si>
    <t>Installation Year</t>
  </si>
  <si>
    <t>Installation Month</t>
  </si>
  <si>
    <t>Incentive Payment ($/kWh)</t>
  </si>
  <si>
    <t>PPA Rate</t>
  </si>
  <si>
    <t>PPA Escalation</t>
  </si>
  <si>
    <t>Demand Savings</t>
  </si>
  <si>
    <t xml:space="preserve">Construction Costs - </t>
  </si>
  <si>
    <t xml:space="preserve">PeGu Costs - </t>
  </si>
  <si>
    <t xml:space="preserve">O&amp;M Costs - </t>
  </si>
  <si>
    <t>B</t>
  </si>
  <si>
    <t>C</t>
  </si>
  <si>
    <t>D</t>
  </si>
  <si>
    <t>17P5398</t>
  </si>
  <si>
    <t>PGE</t>
  </si>
  <si>
    <t>A10SX</t>
  </si>
  <si>
    <t>A10S Non TOU</t>
  </si>
  <si>
    <t>A6</t>
  </si>
  <si>
    <t>PeGu Cost per Watt</t>
  </si>
  <si>
    <t>O&amp;M Cost per Watt</t>
  </si>
  <si>
    <t>Capital Cost per Watt</t>
  </si>
  <si>
    <t>Total Cost per Watt</t>
  </si>
  <si>
    <t>K</t>
  </si>
  <si>
    <t>Site Generation</t>
  </si>
  <si>
    <t>Check Sum</t>
  </si>
  <si>
    <t>Site Load</t>
  </si>
  <si>
    <t>Indirect Reference Cell</t>
  </si>
  <si>
    <t>Necessary inputs</t>
  </si>
  <si>
    <t>Calculated Metrics</t>
  </si>
  <si>
    <t>Site Percent Offset</t>
  </si>
  <si>
    <t>EFLH (kWh/kW)</t>
  </si>
  <si>
    <t>Subtotal PeGu Costs</t>
  </si>
  <si>
    <t xml:space="preserve">Balance of System Components
</t>
  </si>
  <si>
    <t>Module Cost per Watt</t>
  </si>
  <si>
    <t>BOS Cost Per Watt</t>
  </si>
  <si>
    <t>PM/Engineering Cost Per Watt</t>
  </si>
  <si>
    <t>Labor Cost Per Watt</t>
  </si>
  <si>
    <t>Contains In Row Edits</t>
  </si>
  <si>
    <t>Total Other Costs per Watt</t>
  </si>
  <si>
    <t>First Year Production (kWh)</t>
  </si>
  <si>
    <r>
      <t xml:space="preserve">Please complete the detailed pricing sheet for each site. Blue cells indicate input cells. 'Performance Guarantee' and 'Operations and Maintenance' costs should be for the entire period noted for the line and </t>
    </r>
    <r>
      <rPr>
        <u/>
        <sz val="14"/>
        <color theme="1"/>
        <rFont val="Calibri"/>
        <family val="2"/>
        <scheme val="minor"/>
      </rPr>
      <t>not</t>
    </r>
    <r>
      <rPr>
        <sz val="14"/>
        <color theme="1"/>
        <rFont val="Calibri"/>
        <family val="2"/>
        <scheme val="minor"/>
      </rPr>
      <t xml:space="preserve"> annual fee. </t>
    </r>
  </si>
  <si>
    <t>Detailed Pricing</t>
  </si>
  <si>
    <t>Primary - Solar Valley</t>
  </si>
  <si>
    <t>Secondary - P6 Field</t>
  </si>
  <si>
    <t>San Mateo County Community College District - Cañada College Solar Photovoltaic System Project</t>
  </si>
  <si>
    <t>Document 00 41 98 - Proposal Pricing Form</t>
  </si>
  <si>
    <t>RFP No. 86678</t>
  </si>
  <si>
    <t>Subtotal System Costs</t>
  </si>
  <si>
    <t>Total Prject Costs</t>
  </si>
  <si>
    <t>Fixed District Costs</t>
  </si>
  <si>
    <t>Secuity System Allowance</t>
  </si>
  <si>
    <t>Owner's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</si>
</sst>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_);_(&quot;$&quot;* \(#,##0.0000\);_(&quot;$&quot;* &quot;-&quot;??_);_(@_)"/>
    <numFmt numFmtId="167" formatCode="_(&quot;$&quot;* #,##0.00000_);_(&quot;$&quot;* \(#,##0.00000\);_(&quot;$&quot;* &quot;-&quot;??_);_(@_)"/>
  </numFmts>
  <fonts count="22" x14ac:knownFonts="1">
    <font>
      <sz val="11"/>
      <color theme="1"/>
      <name val="Calibri"/>
      <family val="2"/>
      <scheme val="minor"/>
    </font>
    <font>
      <sz val="8"/>
      <color indexed="8"/>
      <name val="Calibri"/>
      <family val="2"/>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1"/>
      <name val="Calibri"/>
      <family val="2"/>
      <scheme val="minor"/>
    </font>
    <font>
      <b/>
      <sz val="14"/>
      <color theme="1"/>
      <name val="Calibri"/>
      <family val="2"/>
      <scheme val="minor"/>
    </font>
    <font>
      <sz val="11"/>
      <name val="Calibri"/>
      <family val="2"/>
      <scheme val="minor"/>
    </font>
    <font>
      <b/>
      <i/>
      <sz val="12"/>
      <color theme="1"/>
      <name val="Calibri"/>
      <family val="2"/>
      <scheme val="minor"/>
    </font>
    <font>
      <b/>
      <i/>
      <sz val="14"/>
      <color theme="1"/>
      <name val="Calibri"/>
      <family val="2"/>
      <scheme val="minor"/>
    </font>
    <font>
      <i/>
      <sz val="12"/>
      <color theme="1"/>
      <name val="Calibri"/>
      <family val="2"/>
      <scheme val="minor"/>
    </font>
    <font>
      <b/>
      <sz val="10"/>
      <name val="Arial"/>
      <family val="2"/>
    </font>
    <font>
      <sz val="14"/>
      <color theme="1"/>
      <name val="Calibri"/>
      <family val="2"/>
      <scheme val="minor"/>
    </font>
    <font>
      <b/>
      <sz val="14"/>
      <name val="Calibri"/>
      <family val="2"/>
      <scheme val="minor"/>
    </font>
    <font>
      <b/>
      <sz val="11"/>
      <color theme="3" tint="-0.249977111117893"/>
      <name val="Calibri"/>
      <family val="2"/>
      <scheme val="minor"/>
    </font>
    <font>
      <b/>
      <sz val="16"/>
      <color theme="3" tint="-0.249977111117893"/>
      <name val="Calibri"/>
      <family val="2"/>
      <scheme val="minor"/>
    </font>
    <font>
      <b/>
      <sz val="12"/>
      <color theme="3" tint="-0.249977111117893"/>
      <name val="Calibri"/>
      <family val="2"/>
      <scheme val="minor"/>
    </font>
    <font>
      <u/>
      <sz val="14"/>
      <color theme="1"/>
      <name val="Calibri"/>
      <family val="2"/>
      <scheme val="minor"/>
    </font>
    <font>
      <b/>
      <i/>
      <sz val="14"/>
      <name val="Calibri"/>
      <family val="2"/>
      <scheme val="minor"/>
    </font>
    <font>
      <b/>
      <sz val="12"/>
      <name val="Calibri"/>
      <family val="2"/>
      <scheme val="minor"/>
    </font>
    <font>
      <b/>
      <sz val="14"/>
      <color theme="3" tint="-0.249977111117893"/>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thick">
        <color theme="5" tint="-0.24994659260841701"/>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05">
    <xf numFmtId="0" fontId="0" fillId="0" borderId="0" xfId="0"/>
    <xf numFmtId="0" fontId="0" fillId="0" borderId="0" xfId="0" applyFill="1" applyBorder="1"/>
    <xf numFmtId="0" fontId="3" fillId="0" borderId="10" xfId="0" applyFont="1" applyBorder="1" applyAlignment="1">
      <alignment horizontal="center" vertical="center" wrapText="1"/>
    </xf>
    <xf numFmtId="164" fontId="0" fillId="0" borderId="12" xfId="2" applyNumberFormat="1" applyFont="1" applyFill="1" applyBorder="1"/>
    <xf numFmtId="164" fontId="0" fillId="0" borderId="15" xfId="2" applyNumberFormat="1" applyFont="1" applyFill="1" applyBorder="1"/>
    <xf numFmtId="0" fontId="0" fillId="0" borderId="10" xfId="0" applyBorder="1"/>
    <xf numFmtId="164" fontId="0" fillId="0" borderId="10" xfId="2" applyNumberFormat="1" applyFont="1" applyFill="1" applyBorder="1"/>
    <xf numFmtId="0" fontId="0" fillId="0" borderId="19" xfId="0" applyBorder="1"/>
    <xf numFmtId="0" fontId="7" fillId="0" borderId="1" xfId="0" applyFont="1" applyFill="1" applyBorder="1" applyAlignment="1">
      <alignment horizontal="right"/>
    </xf>
    <xf numFmtId="0" fontId="15" fillId="0" borderId="0" xfId="0" applyFont="1" applyFill="1" applyBorder="1" applyProtection="1"/>
    <xf numFmtId="0" fontId="3" fillId="0" borderId="0" xfId="0" applyFont="1" applyFill="1" applyBorder="1" applyProtection="1"/>
    <xf numFmtId="0" fontId="0" fillId="0" borderId="0" xfId="0" applyFill="1" applyBorder="1" applyProtection="1"/>
    <xf numFmtId="0" fontId="16" fillId="0" borderId="0" xfId="0" applyFont="1"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9" fillId="0" borderId="0" xfId="0" applyNumberFormat="1" applyFont="1" applyFill="1" applyBorder="1" applyAlignment="1" applyProtection="1">
      <alignment horizontal="left" wrapText="1"/>
    </xf>
    <xf numFmtId="0" fontId="5" fillId="4" borderId="1" xfId="0" applyFont="1" applyFill="1" applyBorder="1" applyProtection="1"/>
    <xf numFmtId="0" fontId="10" fillId="4" borderId="1" xfId="0" applyFont="1" applyFill="1" applyBorder="1" applyAlignment="1" applyProtection="1">
      <alignment wrapText="1"/>
    </xf>
    <xf numFmtId="44" fontId="8" fillId="2" borderId="20" xfId="2" applyFont="1" applyFill="1" applyBorder="1" applyProtection="1">
      <protection locked="0"/>
    </xf>
    <xf numFmtId="44" fontId="8" fillId="2" borderId="21" xfId="2" applyFont="1" applyFill="1" applyBorder="1" applyProtection="1">
      <protection locked="0"/>
    </xf>
    <xf numFmtId="0" fontId="8" fillId="4" borderId="23" xfId="0" applyFont="1" applyFill="1" applyBorder="1" applyAlignment="1" applyProtection="1">
      <alignment horizontal="left" wrapText="1" indent="2"/>
    </xf>
    <xf numFmtId="0" fontId="8" fillId="4" borderId="24" xfId="0" applyFont="1" applyFill="1" applyBorder="1" applyAlignment="1" applyProtection="1">
      <alignment horizontal="left" wrapText="1" indent="2"/>
    </xf>
    <xf numFmtId="0" fontId="0" fillId="4" borderId="24" xfId="0" applyFill="1" applyBorder="1" applyAlignment="1" applyProtection="1">
      <alignment horizontal="left" wrapText="1" indent="2"/>
    </xf>
    <xf numFmtId="44" fontId="2" fillId="2" borderId="12" xfId="2" applyFont="1" applyFill="1" applyBorder="1" applyProtection="1">
      <protection locked="0"/>
    </xf>
    <xf numFmtId="44" fontId="2" fillId="2" borderId="20" xfId="2" applyFont="1" applyFill="1" applyBorder="1" applyProtection="1">
      <protection locked="0"/>
    </xf>
    <xf numFmtId="0" fontId="0" fillId="4" borderId="23" xfId="0" applyFill="1" applyBorder="1" applyAlignment="1" applyProtection="1">
      <alignment horizontal="left" wrapText="1" indent="2"/>
    </xf>
    <xf numFmtId="0" fontId="8" fillId="4" borderId="25" xfId="0" applyFont="1" applyFill="1" applyBorder="1" applyAlignment="1" applyProtection="1">
      <alignment horizontal="left" wrapText="1" indent="2"/>
    </xf>
    <xf numFmtId="0" fontId="5" fillId="4" borderId="10" xfId="0" applyFont="1" applyFill="1" applyBorder="1" applyAlignment="1" applyProtection="1">
      <alignment horizontal="center" wrapText="1"/>
    </xf>
    <xf numFmtId="0" fontId="5" fillId="4" borderId="9" xfId="0" applyFont="1" applyFill="1" applyBorder="1" applyAlignment="1" applyProtection="1">
      <alignment horizontal="center" wrapText="1"/>
    </xf>
    <xf numFmtId="165" fontId="0" fillId="0" borderId="0" xfId="0" applyNumberFormat="1"/>
    <xf numFmtId="44" fontId="12" fillId="0" borderId="0" xfId="2" applyFont="1" applyFill="1" applyBorder="1" applyAlignment="1">
      <alignment horizontal="center" vertical="center" wrapText="1"/>
    </xf>
    <xf numFmtId="44" fontId="0" fillId="0" borderId="0" xfId="2" applyFont="1"/>
    <xf numFmtId="43" fontId="8" fillId="2" borderId="11" xfId="1" applyFont="1" applyFill="1" applyBorder="1" applyProtection="1">
      <protection locked="0"/>
    </xf>
    <xf numFmtId="43" fontId="8" fillId="2" borderId="12" xfId="1" applyFont="1" applyFill="1" applyBorder="1" applyProtection="1">
      <protection locked="0"/>
    </xf>
    <xf numFmtId="43" fontId="8" fillId="2" borderId="17" xfId="1" applyFont="1" applyFill="1" applyBorder="1" applyProtection="1">
      <protection locked="0"/>
    </xf>
    <xf numFmtId="43" fontId="8" fillId="2" borderId="18" xfId="1" applyFont="1" applyFill="1" applyBorder="1" applyProtection="1">
      <protection locked="0"/>
    </xf>
    <xf numFmtId="43" fontId="0" fillId="0" borderId="1" xfId="1" applyFont="1" applyBorder="1"/>
    <xf numFmtId="0" fontId="12" fillId="0" borderId="0" xfId="0" applyFont="1" applyBorder="1" applyAlignment="1">
      <alignment horizontal="center" vertical="center" wrapText="1"/>
    </xf>
    <xf numFmtId="0" fontId="0" fillId="0" borderId="0" xfId="0" applyBorder="1"/>
    <xf numFmtId="43" fontId="0" fillId="0" borderId="0" xfId="0" applyNumberFormat="1"/>
    <xf numFmtId="0" fontId="0" fillId="0" borderId="1" xfId="0" applyBorder="1"/>
    <xf numFmtId="165" fontId="0" fillId="0" borderId="26" xfId="1" applyNumberFormat="1" applyFont="1" applyFill="1" applyBorder="1"/>
    <xf numFmtId="165" fontId="0" fillId="0" borderId="1" xfId="0" applyNumberFormat="1" applyBorder="1"/>
    <xf numFmtId="0" fontId="12" fillId="0" borderId="1" xfId="0" applyFont="1" applyFill="1" applyBorder="1" applyAlignment="1">
      <alignment horizontal="center" vertical="center" wrapText="1"/>
    </xf>
    <xf numFmtId="44" fontId="12" fillId="0" borderId="9" xfId="2" applyFont="1" applyFill="1" applyBorder="1" applyAlignment="1">
      <alignment horizontal="center" vertical="center" wrapText="1"/>
    </xf>
    <xf numFmtId="44" fontId="12" fillId="0" borderId="10" xfId="2" applyFont="1" applyFill="1" applyBorder="1" applyAlignment="1">
      <alignment horizontal="center" vertical="center" wrapText="1"/>
    </xf>
    <xf numFmtId="44" fontId="12" fillId="0" borderId="19" xfId="2" applyFont="1" applyFill="1" applyBorder="1" applyAlignment="1">
      <alignment horizontal="center" vertical="center" wrapText="1"/>
    </xf>
    <xf numFmtId="0" fontId="0" fillId="7" borderId="1" xfId="0" applyFill="1" applyBorder="1"/>
    <xf numFmtId="165" fontId="0" fillId="3" borderId="26" xfId="1" applyNumberFormat="1" applyFont="1" applyFill="1" applyBorder="1"/>
    <xf numFmtId="0" fontId="0" fillId="3" borderId="12" xfId="0" applyFill="1" applyBorder="1"/>
    <xf numFmtId="0" fontId="0" fillId="3" borderId="15" xfId="0" applyFill="1" applyBorder="1"/>
    <xf numFmtId="0" fontId="0" fillId="3" borderId="12" xfId="0" applyFill="1" applyBorder="1" applyAlignment="1">
      <alignment horizontal="center"/>
    </xf>
    <xf numFmtId="0" fontId="0" fillId="3" borderId="15" xfId="0" applyFill="1" applyBorder="1" applyAlignment="1">
      <alignment horizontal="center"/>
    </xf>
    <xf numFmtId="0" fontId="6" fillId="0" borderId="7" xfId="0" applyFont="1" applyFill="1" applyBorder="1" applyAlignment="1">
      <alignment horizontal="center"/>
    </xf>
    <xf numFmtId="164" fontId="0" fillId="0" borderId="31" xfId="2" applyNumberFormat="1" applyFont="1" applyFill="1" applyBorder="1"/>
    <xf numFmtId="164" fontId="0" fillId="0" borderId="32" xfId="2" applyNumberFormat="1" applyFont="1" applyFill="1" applyBorder="1"/>
    <xf numFmtId="0" fontId="3" fillId="0" borderId="29" xfId="0" applyFont="1" applyBorder="1" applyAlignment="1">
      <alignment horizontal="center" vertical="center" wrapText="1"/>
    </xf>
    <xf numFmtId="165" fontId="0" fillId="0" borderId="20" xfId="1" applyNumberFormat="1" applyFont="1" applyFill="1" applyBorder="1"/>
    <xf numFmtId="165" fontId="0" fillId="0" borderId="21" xfId="1" applyNumberFormat="1" applyFont="1" applyFill="1" applyBorder="1"/>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0" fillId="3" borderId="11"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164" fontId="0" fillId="0" borderId="7" xfId="2" applyNumberFormat="1" applyFont="1" applyFill="1" applyBorder="1"/>
    <xf numFmtId="165" fontId="0" fillId="0" borderId="29" xfId="1" applyNumberFormat="1" applyFont="1" applyFill="1" applyBorder="1"/>
    <xf numFmtId="0" fontId="0" fillId="0" borderId="9" xfId="0" applyBorder="1" applyAlignment="1">
      <alignment horizontal="center"/>
    </xf>
    <xf numFmtId="164" fontId="0" fillId="0" borderId="33" xfId="2" applyNumberFormat="1" applyFont="1" applyFill="1" applyBorder="1"/>
    <xf numFmtId="164" fontId="0" fillId="0" borderId="34" xfId="2" applyNumberFormat="1" applyFont="1" applyFill="1" applyBorder="1"/>
    <xf numFmtId="0" fontId="0" fillId="3" borderId="11" xfId="0" applyFill="1" applyBorder="1"/>
    <xf numFmtId="0" fontId="0" fillId="3" borderId="13" xfId="0" applyFill="1" applyBorder="1"/>
    <xf numFmtId="0" fontId="0" fillId="3" borderId="14" xfId="0" applyFill="1" applyBorder="1"/>
    <xf numFmtId="0" fontId="0" fillId="3" borderId="16" xfId="0" applyFill="1" applyBorder="1"/>
    <xf numFmtId="164" fontId="0" fillId="0" borderId="35" xfId="2" applyNumberFormat="1" applyFont="1" applyFill="1" applyBorder="1"/>
    <xf numFmtId="167" fontId="0" fillId="0" borderId="29" xfId="2" applyNumberFormat="1" applyFont="1" applyFill="1" applyBorder="1"/>
    <xf numFmtId="0" fontId="0" fillId="0" borderId="9" xfId="0" applyBorder="1"/>
    <xf numFmtId="0" fontId="3" fillId="4" borderId="2" xfId="0" applyFont="1" applyFill="1" applyBorder="1" applyAlignment="1" applyProtection="1">
      <alignment wrapText="1"/>
    </xf>
    <xf numFmtId="44" fontId="3" fillId="4" borderId="36" xfId="2" applyFont="1" applyFill="1" applyBorder="1" applyProtection="1"/>
    <xf numFmtId="44" fontId="3" fillId="4" borderId="37" xfId="2" applyFont="1" applyFill="1" applyBorder="1" applyProtection="1"/>
    <xf numFmtId="0" fontId="0" fillId="4" borderId="25" xfId="0" applyFill="1" applyBorder="1" applyAlignment="1" applyProtection="1">
      <alignment horizontal="left" wrapText="1" indent="2"/>
    </xf>
    <xf numFmtId="44" fontId="8" fillId="4" borderId="23" xfId="2" applyFont="1" applyFill="1" applyBorder="1" applyProtection="1"/>
    <xf numFmtId="44" fontId="8" fillId="4" borderId="24" xfId="2" applyFont="1" applyFill="1" applyBorder="1" applyProtection="1"/>
    <xf numFmtId="44" fontId="8" fillId="4" borderId="25" xfId="2" applyFont="1" applyFill="1" applyBorder="1" applyProtection="1"/>
    <xf numFmtId="44" fontId="2" fillId="2" borderId="22" xfId="2" applyFont="1" applyFill="1" applyBorder="1" applyProtection="1">
      <protection locked="0"/>
    </xf>
    <xf numFmtId="44" fontId="2" fillId="2" borderId="18" xfId="2" applyFont="1" applyFill="1" applyBorder="1" applyProtection="1">
      <protection locked="0"/>
    </xf>
    <xf numFmtId="0" fontId="5" fillId="4" borderId="1" xfId="0" applyFont="1" applyFill="1" applyBorder="1" applyAlignment="1" applyProtection="1">
      <alignment horizontal="center" wrapText="1"/>
    </xf>
    <xf numFmtId="43" fontId="8" fillId="4" borderId="23" xfId="1" applyFont="1" applyFill="1" applyBorder="1" applyProtection="1"/>
    <xf numFmtId="43" fontId="8" fillId="4" borderId="25" xfId="1" applyFont="1" applyFill="1" applyBorder="1" applyProtection="1"/>
    <xf numFmtId="44" fontId="8" fillId="4" borderId="2" xfId="2" applyFont="1" applyFill="1" applyBorder="1" applyProtection="1"/>
    <xf numFmtId="0" fontId="0" fillId="4" borderId="38" xfId="0" applyFill="1" applyBorder="1" applyAlignment="1" applyProtection="1">
      <alignment horizontal="left" wrapText="1" indent="2"/>
    </xf>
    <xf numFmtId="44" fontId="2" fillId="2" borderId="39" xfId="2" applyFont="1" applyFill="1" applyBorder="1" applyProtection="1">
      <protection locked="0"/>
    </xf>
    <xf numFmtId="44" fontId="2" fillId="2" borderId="40" xfId="2" applyFont="1" applyFill="1" applyBorder="1" applyProtection="1">
      <protection locked="0"/>
    </xf>
    <xf numFmtId="44" fontId="8" fillId="4" borderId="38" xfId="2" applyFont="1" applyFill="1" applyBorder="1" applyProtection="1"/>
    <xf numFmtId="0" fontId="3" fillId="4" borderId="1" xfId="0" applyFont="1" applyFill="1" applyBorder="1" applyAlignment="1" applyProtection="1">
      <alignment wrapText="1"/>
    </xf>
    <xf numFmtId="44" fontId="3" fillId="4" borderId="29" xfId="2" applyFont="1" applyFill="1" applyBorder="1" applyProtection="1"/>
    <xf numFmtId="44" fontId="3" fillId="4" borderId="10" xfId="2" applyFont="1" applyFill="1" applyBorder="1" applyProtection="1"/>
    <xf numFmtId="44" fontId="8" fillId="4" borderId="1" xfId="2" applyFont="1" applyFill="1" applyBorder="1" applyProtection="1"/>
    <xf numFmtId="44" fontId="0" fillId="0" borderId="0" xfId="2" applyFont="1" applyBorder="1"/>
    <xf numFmtId="0" fontId="0" fillId="3" borderId="2" xfId="0" applyFill="1" applyBorder="1"/>
    <xf numFmtId="0" fontId="0" fillId="8" borderId="1" xfId="0" applyFill="1" applyBorder="1"/>
    <xf numFmtId="10" fontId="0" fillId="0" borderId="33" xfId="3" applyNumberFormat="1" applyFont="1" applyFill="1" applyBorder="1"/>
    <xf numFmtId="10" fontId="0" fillId="0" borderId="34" xfId="3" applyNumberFormat="1" applyFont="1" applyFill="1" applyBorder="1"/>
    <xf numFmtId="10" fontId="0" fillId="0" borderId="35" xfId="3" applyNumberFormat="1" applyFont="1" applyFill="1" applyBorder="1"/>
    <xf numFmtId="0" fontId="3" fillId="0" borderId="3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 xfId="0" applyFont="1" applyBorder="1" applyAlignment="1">
      <alignment horizontal="center" vertical="center" wrapText="1"/>
    </xf>
    <xf numFmtId="0" fontId="0" fillId="3" borderId="23" xfId="0" applyFill="1" applyBorder="1"/>
    <xf numFmtId="0" fontId="0" fillId="3" borderId="24" xfId="0" applyFill="1" applyBorder="1"/>
    <xf numFmtId="165" fontId="0" fillId="0" borderId="1" xfId="1" applyNumberFormat="1" applyFont="1" applyBorder="1"/>
    <xf numFmtId="44" fontId="0" fillId="8" borderId="30" xfId="2" applyFont="1" applyFill="1" applyBorder="1"/>
    <xf numFmtId="44" fontId="0" fillId="8" borderId="27" xfId="2" applyFont="1" applyFill="1" applyBorder="1"/>
    <xf numFmtId="44" fontId="0" fillId="8" borderId="28" xfId="2" applyFont="1" applyFill="1" applyBorder="1"/>
    <xf numFmtId="44" fontId="0" fillId="8" borderId="14" xfId="2" applyFont="1" applyFill="1" applyBorder="1"/>
    <xf numFmtId="44" fontId="0" fillId="8" borderId="15" xfId="2" applyFont="1" applyFill="1" applyBorder="1"/>
    <xf numFmtId="44" fontId="0" fillId="8" borderId="16" xfId="2" applyFont="1" applyFill="1" applyBorder="1"/>
    <xf numFmtId="44" fontId="0" fillId="8" borderId="9" xfId="2" applyFont="1" applyFill="1" applyBorder="1"/>
    <xf numFmtId="44" fontId="0" fillId="8" borderId="10" xfId="2" applyFont="1" applyFill="1" applyBorder="1"/>
    <xf numFmtId="44" fontId="0" fillId="8" borderId="19" xfId="2" applyFont="1" applyFill="1" applyBorder="1"/>
    <xf numFmtId="165" fontId="0" fillId="8" borderId="1" xfId="0" applyNumberFormat="1" applyFill="1" applyBorder="1"/>
    <xf numFmtId="9" fontId="0" fillId="8" borderId="1" xfId="3" applyFont="1" applyFill="1" applyBorder="1"/>
    <xf numFmtId="0" fontId="0" fillId="7" borderId="9" xfId="0" applyFill="1" applyBorder="1"/>
    <xf numFmtId="0" fontId="0" fillId="7" borderId="10" xfId="0" applyFill="1" applyBorder="1"/>
    <xf numFmtId="0" fontId="0" fillId="7" borderId="19" xfId="0" applyFill="1" applyBorder="1"/>
    <xf numFmtId="0" fontId="0" fillId="7" borderId="23" xfId="0" applyFill="1" applyBorder="1"/>
    <xf numFmtId="0" fontId="0" fillId="7" borderId="24" xfId="0" applyFill="1" applyBorder="1"/>
    <xf numFmtId="0" fontId="12" fillId="0" borderId="9" xfId="0" applyFont="1" applyFill="1" applyBorder="1" applyAlignment="1">
      <alignment horizontal="center" vertical="center" wrapText="1"/>
    </xf>
    <xf numFmtId="0" fontId="12" fillId="0" borderId="19" xfId="0" applyFont="1" applyFill="1" applyBorder="1" applyAlignment="1">
      <alignment horizontal="center" vertical="center" wrapText="1"/>
    </xf>
    <xf numFmtId="165" fontId="0" fillId="8" borderId="30" xfId="1" applyNumberFormat="1" applyFont="1" applyFill="1" applyBorder="1"/>
    <xf numFmtId="9" fontId="0" fillId="8" borderId="28" xfId="3" applyFont="1" applyFill="1" applyBorder="1"/>
    <xf numFmtId="44" fontId="0" fillId="0" borderId="0" xfId="2" applyFont="1" applyFill="1" applyBorder="1" applyProtection="1"/>
    <xf numFmtId="0" fontId="9" fillId="5" borderId="1" xfId="0" applyFont="1" applyFill="1" applyBorder="1" applyAlignment="1" applyProtection="1">
      <alignment horizontal="left"/>
    </xf>
    <xf numFmtId="166" fontId="0" fillId="0" borderId="20" xfId="2" applyNumberFormat="1" applyFont="1" applyFill="1" applyBorder="1"/>
    <xf numFmtId="166" fontId="0" fillId="0" borderId="21" xfId="2" applyNumberFormat="1" applyFont="1" applyFill="1" applyBorder="1"/>
    <xf numFmtId="166" fontId="0" fillId="0" borderId="0" xfId="0" applyNumberFormat="1"/>
    <xf numFmtId="166" fontId="0" fillId="8" borderId="29" xfId="2" applyNumberFormat="1" applyFont="1" applyFill="1" applyBorder="1"/>
    <xf numFmtId="0" fontId="12" fillId="0" borderId="0" xfId="0" applyFont="1" applyFill="1" applyBorder="1" applyAlignment="1">
      <alignment horizontal="center" vertical="center" wrapText="1"/>
    </xf>
    <xf numFmtId="0" fontId="0" fillId="7" borderId="29" xfId="0" applyFill="1" applyBorder="1"/>
    <xf numFmtId="165" fontId="0" fillId="0" borderId="0" xfId="1" applyNumberFormat="1" applyFont="1" applyFill="1" applyBorder="1"/>
    <xf numFmtId="165" fontId="0" fillId="0" borderId="0" xfId="1" applyNumberFormat="1" applyFont="1" applyBorder="1"/>
    <xf numFmtId="43" fontId="0" fillId="0" borderId="0" xfId="1" applyFont="1" applyBorder="1"/>
    <xf numFmtId="165" fontId="0" fillId="0" borderId="11" xfId="1" applyNumberFormat="1" applyFont="1" applyFill="1" applyBorder="1"/>
    <xf numFmtId="165" fontId="0" fillId="0" borderId="12" xfId="1" applyNumberFormat="1" applyFont="1" applyFill="1" applyBorder="1"/>
    <xf numFmtId="165" fontId="0" fillId="0" borderId="13" xfId="1" applyNumberFormat="1" applyFont="1" applyFill="1" applyBorder="1"/>
    <xf numFmtId="165" fontId="0" fillId="0" borderId="14" xfId="1" applyNumberFormat="1" applyFont="1" applyFill="1" applyBorder="1"/>
    <xf numFmtId="165" fontId="0" fillId="0" borderId="15" xfId="1" applyNumberFormat="1" applyFont="1" applyFill="1" applyBorder="1"/>
    <xf numFmtId="165" fontId="0" fillId="0" borderId="16" xfId="1" applyNumberFormat="1" applyFont="1" applyFill="1" applyBorder="1"/>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9" xfId="0" applyBorder="1" applyAlignment="1">
      <alignment horizontal="center" vertical="center" wrapText="1"/>
    </xf>
    <xf numFmtId="165" fontId="0" fillId="0" borderId="9" xfId="1" applyNumberFormat="1" applyFont="1" applyFill="1" applyBorder="1"/>
    <xf numFmtId="165" fontId="0" fillId="0" borderId="10" xfId="1" applyNumberFormat="1" applyFont="1" applyFill="1" applyBorder="1"/>
    <xf numFmtId="165" fontId="0" fillId="0" borderId="19" xfId="1" applyNumberFormat="1" applyFont="1" applyFill="1" applyBorder="1"/>
    <xf numFmtId="44" fontId="0" fillId="8" borderId="11" xfId="2" applyFont="1" applyFill="1" applyBorder="1"/>
    <xf numFmtId="44" fontId="0" fillId="8" borderId="12" xfId="2" applyFont="1" applyFill="1" applyBorder="1"/>
    <xf numFmtId="44" fontId="0" fillId="8" borderId="13" xfId="2" applyFont="1" applyFill="1" applyBorder="1"/>
    <xf numFmtId="0" fontId="0" fillId="7" borderId="8" xfId="0" applyFill="1" applyBorder="1"/>
    <xf numFmtId="0" fontId="8" fillId="9" borderId="1" xfId="0" applyFont="1" applyFill="1" applyBorder="1"/>
    <xf numFmtId="44" fontId="12" fillId="0" borderId="35" xfId="2" applyFont="1" applyFill="1" applyBorder="1" applyAlignment="1">
      <alignment horizontal="center" vertical="center" wrapText="1"/>
    </xf>
    <xf numFmtId="44" fontId="0" fillId="8" borderId="41" xfId="2" applyFont="1" applyFill="1" applyBorder="1"/>
    <xf numFmtId="44" fontId="0" fillId="8" borderId="34" xfId="2" applyFont="1" applyFill="1" applyBorder="1"/>
    <xf numFmtId="44" fontId="0" fillId="8" borderId="35" xfId="2" applyFont="1" applyFill="1" applyBorder="1"/>
    <xf numFmtId="0" fontId="17" fillId="0" borderId="42" xfId="0" applyFont="1" applyFill="1" applyBorder="1" applyProtection="1"/>
    <xf numFmtId="0" fontId="5" fillId="0" borderId="42" xfId="0" applyFont="1" applyFill="1" applyBorder="1" applyProtection="1"/>
    <xf numFmtId="0" fontId="0" fillId="0" borderId="42" xfId="0" applyFill="1" applyBorder="1" applyProtection="1"/>
    <xf numFmtId="44" fontId="5" fillId="4" borderId="9" xfId="2" applyFont="1" applyFill="1" applyBorder="1" applyProtection="1"/>
    <xf numFmtId="44" fontId="5" fillId="4" borderId="10" xfId="2" applyFont="1" applyFill="1" applyBorder="1" applyProtection="1"/>
    <xf numFmtId="44" fontId="20" fillId="4" borderId="1" xfId="2" applyFont="1" applyFill="1" applyBorder="1" applyProtection="1"/>
    <xf numFmtId="0" fontId="0" fillId="0" borderId="0" xfId="0" applyBorder="1" applyProtection="1"/>
    <xf numFmtId="0" fontId="11" fillId="5" borderId="7" xfId="0" applyFont="1" applyFill="1" applyBorder="1" applyAlignment="1" applyProtection="1">
      <alignment horizontal="left"/>
    </xf>
    <xf numFmtId="0" fontId="0" fillId="5" borderId="4" xfId="0" applyFont="1" applyFill="1" applyBorder="1" applyProtection="1"/>
    <xf numFmtId="0" fontId="0" fillId="5" borderId="8" xfId="0" applyFont="1" applyFill="1" applyBorder="1" applyProtection="1"/>
    <xf numFmtId="0" fontId="21" fillId="0" borderId="0" xfId="0" applyFont="1" applyFill="1" applyBorder="1" applyProtection="1"/>
    <xf numFmtId="0" fontId="11" fillId="5" borderId="7" xfId="0" applyFont="1" applyFill="1" applyBorder="1" applyAlignment="1" applyProtection="1">
      <alignment horizontal="left"/>
    </xf>
    <xf numFmtId="0" fontId="10" fillId="4" borderId="7" xfId="0" applyFont="1" applyFill="1" applyBorder="1" applyAlignment="1" applyProtection="1">
      <alignment horizontal="left" wrapText="1"/>
    </xf>
    <xf numFmtId="0" fontId="10" fillId="4" borderId="4" xfId="0" applyFont="1" applyFill="1" applyBorder="1" applyAlignment="1" applyProtection="1">
      <alignment horizontal="left" wrapText="1"/>
    </xf>
    <xf numFmtId="0" fontId="10" fillId="4" borderId="8" xfId="0" applyFont="1" applyFill="1" applyBorder="1" applyAlignment="1" applyProtection="1">
      <alignment horizontal="left" wrapText="1"/>
    </xf>
    <xf numFmtId="0" fontId="0" fillId="4" borderId="31" xfId="0" applyFill="1" applyBorder="1" applyAlignment="1" applyProtection="1">
      <alignment horizontal="left" wrapText="1" indent="2"/>
    </xf>
    <xf numFmtId="0" fontId="0" fillId="4" borderId="44" xfId="0" applyFill="1" applyBorder="1" applyAlignment="1" applyProtection="1">
      <alignment horizontal="left" wrapText="1" indent="2"/>
    </xf>
    <xf numFmtId="0" fontId="0" fillId="4" borderId="43" xfId="0" applyFill="1" applyBorder="1" applyAlignment="1" applyProtection="1">
      <alignment horizontal="left" wrapText="1" indent="2"/>
    </xf>
    <xf numFmtId="0" fontId="0" fillId="4" borderId="45" xfId="0" applyFill="1" applyBorder="1" applyAlignment="1" applyProtection="1">
      <alignment horizontal="left" wrapText="1" indent="2"/>
    </xf>
    <xf numFmtId="0" fontId="0" fillId="4" borderId="46" xfId="0" applyFill="1" applyBorder="1" applyAlignment="1" applyProtection="1">
      <alignment horizontal="left" wrapText="1" indent="2"/>
    </xf>
    <xf numFmtId="0" fontId="0" fillId="4" borderId="47" xfId="0" applyFill="1" applyBorder="1" applyAlignment="1" applyProtection="1">
      <alignment horizontal="left" wrapText="1" indent="2"/>
    </xf>
    <xf numFmtId="0" fontId="0" fillId="0" borderId="0" xfId="0" applyFill="1" applyBorder="1" applyAlignment="1" applyProtection="1">
      <alignment horizontal="center"/>
    </xf>
    <xf numFmtId="0" fontId="11" fillId="5" borderId="7" xfId="0" applyFont="1" applyFill="1" applyBorder="1" applyAlignment="1" applyProtection="1">
      <alignment horizontal="left"/>
    </xf>
    <xf numFmtId="0" fontId="0" fillId="5" borderId="4" xfId="0" applyFont="1" applyFill="1" applyBorder="1" applyProtection="1"/>
    <xf numFmtId="0" fontId="0" fillId="5" borderId="8" xfId="0" applyFont="1" applyFill="1" applyBorder="1" applyProtection="1"/>
    <xf numFmtId="0" fontId="11" fillId="5" borderId="5" xfId="0" applyFont="1" applyFill="1" applyBorder="1" applyAlignment="1" applyProtection="1">
      <alignment horizontal="left"/>
    </xf>
    <xf numFmtId="0" fontId="0" fillId="5" borderId="3" xfId="0" applyFont="1" applyFill="1" applyBorder="1" applyProtection="1"/>
    <xf numFmtId="0" fontId="0" fillId="5" borderId="6" xfId="0" applyFont="1" applyFill="1" applyBorder="1" applyProtection="1"/>
    <xf numFmtId="0" fontId="0" fillId="2" borderId="7" xfId="0" applyFill="1" applyBorder="1" applyAlignment="1" applyProtection="1">
      <alignment horizontal="center"/>
      <protection locked="0"/>
    </xf>
    <xf numFmtId="0" fontId="0" fillId="2" borderId="8" xfId="0" applyFill="1" applyBorder="1" applyProtection="1">
      <protection locked="0"/>
    </xf>
    <xf numFmtId="0" fontId="19" fillId="6" borderId="5" xfId="0" applyFont="1" applyFill="1" applyBorder="1" applyAlignment="1" applyProtection="1">
      <alignment horizontal="left"/>
    </xf>
    <xf numFmtId="0" fontId="14" fillId="6" borderId="3" xfId="0" applyFont="1" applyFill="1" applyBorder="1" applyProtection="1"/>
    <xf numFmtId="0" fontId="14" fillId="6" borderId="6" xfId="0" applyFont="1" applyFill="1" applyBorder="1" applyProtection="1"/>
    <xf numFmtId="0" fontId="13" fillId="5" borderId="7" xfId="0" applyFont="1" applyFill="1" applyBorder="1" applyAlignment="1" applyProtection="1">
      <alignment horizontal="left" vertical="top" wrapText="1"/>
    </xf>
    <xf numFmtId="0" fontId="13" fillId="5" borderId="4" xfId="0" applyFont="1" applyFill="1" applyBorder="1" applyAlignment="1" applyProtection="1">
      <alignment horizontal="left" vertical="top" wrapText="1"/>
    </xf>
    <xf numFmtId="0" fontId="13" fillId="5" borderId="8" xfId="0" applyFont="1" applyFill="1" applyBorder="1" applyAlignment="1" applyProtection="1">
      <alignment horizontal="left" vertical="top" wrapText="1"/>
    </xf>
    <xf numFmtId="0" fontId="9" fillId="6" borderId="7" xfId="0" applyNumberFormat="1" applyFont="1" applyFill="1" applyBorder="1" applyAlignment="1" applyProtection="1">
      <alignment horizontal="left" wrapText="1"/>
    </xf>
    <xf numFmtId="0" fontId="9" fillId="6" borderId="4" xfId="0" applyNumberFormat="1" applyFont="1" applyFill="1" applyBorder="1" applyAlignment="1" applyProtection="1">
      <alignment horizontal="left" wrapText="1"/>
    </xf>
    <xf numFmtId="0" fontId="9" fillId="6" borderId="8" xfId="0" applyNumberFormat="1" applyFont="1" applyFill="1" applyBorder="1" applyAlignment="1" applyProtection="1">
      <alignment horizontal="left" wrapText="1"/>
    </xf>
    <xf numFmtId="164" fontId="0" fillId="0" borderId="7" xfId="2" applyNumberFormat="1" applyFont="1" applyFill="1" applyBorder="1" applyAlignment="1">
      <alignment horizontal="left"/>
    </xf>
    <xf numFmtId="164" fontId="0" fillId="0" borderId="4" xfId="2" applyNumberFormat="1" applyFont="1" applyFill="1" applyBorder="1" applyAlignment="1">
      <alignment horizontal="left"/>
    </xf>
    <xf numFmtId="164" fontId="0" fillId="0" borderId="8" xfId="2" applyNumberFormat="1" applyFont="1" applyFill="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Lock)'!$AO$9</c:f>
              <c:strCache>
                <c:ptCount val="1"/>
                <c:pt idx="0">
                  <c:v>BOS Cost Per Watt</c:v>
                </c:pt>
              </c:strCache>
            </c:strRef>
          </c:tx>
          <c:spPr>
            <a:solidFill>
              <a:schemeClr val="accent1">
                <a:lumMod val="75000"/>
              </a:schemeClr>
            </a:solidFill>
            <a:ln>
              <a:solidFill>
                <a:schemeClr val="bg1"/>
              </a:solidFill>
            </a:ln>
          </c:spPr>
          <c:invertIfNegative val="0"/>
          <c:dLbls>
            <c:spPr>
              <a:solidFill>
                <a:sysClr val="window" lastClr="FFFFFF"/>
              </a:solidFill>
              <a:ln>
                <a:solidFill>
                  <a:sysClr val="windowText" lastClr="000000">
                    <a:lumMod val="50000"/>
                    <a:lumOff val="50000"/>
                  </a:sys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Lock)'!$AO$10:$AO$14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45903616"/>
        <c:axId val="100667904"/>
      </c:barChart>
      <c:catAx>
        <c:axId val="145903616"/>
        <c:scaling>
          <c:orientation val="minMax"/>
        </c:scaling>
        <c:delete val="0"/>
        <c:axPos val="b"/>
        <c:majorTickMark val="out"/>
        <c:minorTickMark val="none"/>
        <c:tickLblPos val="nextTo"/>
        <c:crossAx val="100667904"/>
        <c:crosses val="autoZero"/>
        <c:auto val="1"/>
        <c:lblAlgn val="ctr"/>
        <c:lblOffset val="100"/>
        <c:noMultiLvlLbl val="0"/>
      </c:catAx>
      <c:valAx>
        <c:axId val="100667904"/>
        <c:scaling>
          <c:orientation val="minMax"/>
          <c:min val="0"/>
        </c:scaling>
        <c:delete val="0"/>
        <c:axPos val="l"/>
        <c:majorGridlines/>
        <c:numFmt formatCode="_(&quot;$&quot;* #,##0.00_);_(&quot;$&quot;* \(#,##0.00\);_(&quot;$&quot;* &quot;-&quot;??_);_(@_)" sourceLinked="1"/>
        <c:majorTickMark val="out"/>
        <c:minorTickMark val="none"/>
        <c:tickLblPos val="nextTo"/>
        <c:crossAx val="145903616"/>
        <c:crosses val="autoZero"/>
        <c:crossBetween val="between"/>
        <c:majorUnit val="0.25"/>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Site Load Percent Offset</a:t>
            </a:r>
          </a:p>
        </c:rich>
      </c:tx>
      <c:overlay val="0"/>
    </c:title>
    <c:autoTitleDeleted val="0"/>
    <c:plotArea>
      <c:layout/>
      <c:barChart>
        <c:barDir val="col"/>
        <c:grouping val="clustered"/>
        <c:varyColors val="0"/>
        <c:ser>
          <c:idx val="0"/>
          <c:order val="0"/>
          <c:tx>
            <c:strRef>
              <c:f>'Comparison Tab (Hide and Lock)'!$AT$9</c:f>
              <c:strCache>
                <c:ptCount val="1"/>
                <c:pt idx="0">
                  <c:v>Site Percent Offset</c:v>
                </c:pt>
              </c:strCache>
            </c:strRef>
          </c:tx>
          <c:spPr>
            <a:solidFill>
              <a:schemeClr val="bg1">
                <a:lumMod val="75000"/>
              </a:schemeClr>
            </a:solidFill>
            <a:ln>
              <a:solidFill>
                <a:schemeClr val="bg1"/>
              </a:solidFill>
            </a:ln>
          </c:spPr>
          <c:invertIfNegative val="0"/>
          <c:dLbls>
            <c:spPr>
              <a:solidFill>
                <a:schemeClr val="bg1"/>
              </a:solidFill>
              <a:ln>
                <a:solidFill>
                  <a:schemeClr val="tx1">
                    <a:lumMod val="50000"/>
                    <a:lumOff val="50000"/>
                  </a:scheme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Lock)'!$AT$10:$AT$14</c:f>
              <c:numCache>
                <c:formatCode>0%</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55138048"/>
        <c:axId val="155325504"/>
      </c:barChart>
      <c:catAx>
        <c:axId val="155138048"/>
        <c:scaling>
          <c:orientation val="minMax"/>
        </c:scaling>
        <c:delete val="0"/>
        <c:axPos val="b"/>
        <c:majorTickMark val="out"/>
        <c:minorTickMark val="none"/>
        <c:tickLblPos val="nextTo"/>
        <c:crossAx val="155325504"/>
        <c:crosses val="autoZero"/>
        <c:auto val="1"/>
        <c:lblAlgn val="ctr"/>
        <c:lblOffset val="100"/>
        <c:noMultiLvlLbl val="0"/>
      </c:catAx>
      <c:valAx>
        <c:axId val="155325504"/>
        <c:scaling>
          <c:orientation val="minMax"/>
          <c:min val="0"/>
        </c:scaling>
        <c:delete val="0"/>
        <c:axPos val="l"/>
        <c:majorGridlines/>
        <c:numFmt formatCode="0%" sourceLinked="1"/>
        <c:majorTickMark val="out"/>
        <c:minorTickMark val="none"/>
        <c:tickLblPos val="nextTo"/>
        <c:crossAx val="155138048"/>
        <c:crosses val="autoZero"/>
        <c:crossBetween val="between"/>
      </c:valAx>
    </c:plotArea>
    <c:plotVisOnly val="1"/>
    <c:dispBlanksAs val="gap"/>
    <c:showDLblsOverMax val="0"/>
  </c:chart>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Lock)'!$AN$9</c:f>
              <c:strCache>
                <c:ptCount val="1"/>
                <c:pt idx="0">
                  <c:v>Module Cost per Watt</c:v>
                </c:pt>
              </c:strCache>
            </c:strRef>
          </c:tx>
          <c:spPr>
            <a:solidFill>
              <a:schemeClr val="tx2">
                <a:lumMod val="75000"/>
              </a:schemeClr>
            </a:solidFill>
            <a:ln>
              <a:solidFill>
                <a:schemeClr val="bg1"/>
              </a:solidFill>
            </a:ln>
          </c:spPr>
          <c:invertIfNegative val="0"/>
          <c:dLbls>
            <c:spPr>
              <a:solidFill>
                <a:schemeClr val="bg1"/>
              </a:solidFill>
              <a:ln>
                <a:solidFill>
                  <a:schemeClr val="tx1">
                    <a:lumMod val="50000"/>
                    <a:lumOff val="50000"/>
                  </a:scheme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Lock)'!$AN$10:$AN$14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94484480"/>
        <c:axId val="100669632"/>
      </c:barChart>
      <c:catAx>
        <c:axId val="94484480"/>
        <c:scaling>
          <c:orientation val="minMax"/>
        </c:scaling>
        <c:delete val="0"/>
        <c:axPos val="b"/>
        <c:majorTickMark val="out"/>
        <c:minorTickMark val="none"/>
        <c:tickLblPos val="nextTo"/>
        <c:crossAx val="100669632"/>
        <c:crosses val="autoZero"/>
        <c:auto val="1"/>
        <c:lblAlgn val="ctr"/>
        <c:lblOffset val="100"/>
        <c:noMultiLvlLbl val="0"/>
      </c:catAx>
      <c:valAx>
        <c:axId val="100669632"/>
        <c:scaling>
          <c:orientation val="minMax"/>
          <c:min val="0"/>
        </c:scaling>
        <c:delete val="0"/>
        <c:axPos val="l"/>
        <c:majorGridlines/>
        <c:numFmt formatCode="_(&quot;$&quot;* #,##0.00_);_(&quot;$&quot;* \(#,##0.00\);_(&quot;$&quot;* &quot;-&quot;??_);_(@_)" sourceLinked="1"/>
        <c:majorTickMark val="out"/>
        <c:minorTickMark val="none"/>
        <c:tickLblPos val="nextTo"/>
        <c:crossAx val="94484480"/>
        <c:crosses val="autoZero"/>
        <c:crossBetween val="between"/>
        <c:majorUnit val="0.1"/>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Lock)'!$AP$9</c:f>
              <c:strCache>
                <c:ptCount val="1"/>
                <c:pt idx="0">
                  <c:v>PM/Engineering Cost Per Watt</c:v>
                </c:pt>
              </c:strCache>
            </c:strRef>
          </c:tx>
          <c:spPr>
            <a:solidFill>
              <a:schemeClr val="tx2">
                <a:lumMod val="60000"/>
                <a:lumOff val="40000"/>
              </a:schemeClr>
            </a:solidFill>
            <a:ln>
              <a:solidFill>
                <a:schemeClr val="bg1"/>
              </a:solidFill>
            </a:ln>
          </c:spPr>
          <c:invertIfNegative val="0"/>
          <c:dLbls>
            <c:spPr>
              <a:solidFill>
                <a:sysClr val="window" lastClr="FFFFFF"/>
              </a:solidFill>
              <a:ln>
                <a:solidFill>
                  <a:sysClr val="windowText" lastClr="000000">
                    <a:lumMod val="50000"/>
                    <a:lumOff val="50000"/>
                  </a:sys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Lock)'!$AP$10:$AP$14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45905152"/>
        <c:axId val="151789568"/>
      </c:barChart>
      <c:catAx>
        <c:axId val="145905152"/>
        <c:scaling>
          <c:orientation val="minMax"/>
        </c:scaling>
        <c:delete val="0"/>
        <c:axPos val="b"/>
        <c:majorTickMark val="out"/>
        <c:minorTickMark val="none"/>
        <c:tickLblPos val="nextTo"/>
        <c:crossAx val="151789568"/>
        <c:crosses val="autoZero"/>
        <c:auto val="1"/>
        <c:lblAlgn val="ctr"/>
        <c:lblOffset val="100"/>
        <c:noMultiLvlLbl val="0"/>
      </c:catAx>
      <c:valAx>
        <c:axId val="151789568"/>
        <c:scaling>
          <c:orientation val="minMax"/>
          <c:min val="0"/>
        </c:scaling>
        <c:delete val="0"/>
        <c:axPos val="l"/>
        <c:majorGridlines/>
        <c:numFmt formatCode="_(&quot;$&quot;* #,##0.00_);_(&quot;$&quot;* \(#,##0.00\);_(&quot;$&quot;* &quot;-&quot;??_);_(@_)" sourceLinked="1"/>
        <c:majorTickMark val="out"/>
        <c:minorTickMark val="none"/>
        <c:tickLblPos val="nextTo"/>
        <c:crossAx val="145905152"/>
        <c:crosses val="autoZero"/>
        <c:crossBetween val="between"/>
        <c:majorUnit val="0.1"/>
      </c:valAx>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Capital Cost per Watt by Component</a:t>
            </a:r>
          </a:p>
        </c:rich>
      </c:tx>
      <c:overlay val="0"/>
    </c:title>
    <c:autoTitleDeleted val="0"/>
    <c:plotArea>
      <c:layout/>
      <c:barChart>
        <c:barDir val="col"/>
        <c:grouping val="stacked"/>
        <c:varyColors val="0"/>
        <c:ser>
          <c:idx val="0"/>
          <c:order val="0"/>
          <c:tx>
            <c:strRef>
              <c:f>'Comparison Tab (Hide and Lock)'!$AN$9</c:f>
              <c:strCache>
                <c:ptCount val="1"/>
                <c:pt idx="0">
                  <c:v>Module Cost per Watt</c:v>
                </c:pt>
              </c:strCache>
            </c:strRef>
          </c:tx>
          <c:spPr>
            <a:solidFill>
              <a:schemeClr val="tx2">
                <a:lumMod val="75000"/>
              </a:schemeClr>
            </a:solidFill>
            <a:ln>
              <a:solidFill>
                <a:schemeClr val="bg1"/>
              </a:solidFill>
            </a:ln>
          </c:spPr>
          <c:invertIfNegative val="0"/>
          <c:cat>
            <c:strRef>
              <c:f>'Comparison Tab (Hide and Lock)'!$C$10:$C$14</c:f>
              <c:strCache>
                <c:ptCount val="5"/>
                <c:pt idx="0">
                  <c:v> $-   </c:v>
                </c:pt>
                <c:pt idx="1">
                  <c:v> $-   </c:v>
                </c:pt>
                <c:pt idx="2">
                  <c:v> $-   </c:v>
                </c:pt>
                <c:pt idx="4">
                  <c:v> 0  </c:v>
                </c:pt>
              </c:strCache>
            </c:strRef>
          </c:cat>
          <c:val>
            <c:numRef>
              <c:f>'Comparison Tab (Hide and Lock)'!$AN$10:$AN$14</c:f>
              <c:numCache>
                <c:formatCode>_("$"* #,##0.00_);_("$"* \(#,##0.00\);_("$"* "-"??_);_(@_)</c:formatCode>
                <c:ptCount val="5"/>
                <c:pt idx="0">
                  <c:v>0</c:v>
                </c:pt>
                <c:pt idx="1">
                  <c:v>0</c:v>
                </c:pt>
                <c:pt idx="2">
                  <c:v>0</c:v>
                </c:pt>
                <c:pt idx="4">
                  <c:v>0</c:v>
                </c:pt>
              </c:numCache>
            </c:numRef>
          </c:val>
        </c:ser>
        <c:ser>
          <c:idx val="1"/>
          <c:order val="1"/>
          <c:tx>
            <c:strRef>
              <c:f>'Comparison Tab (Hide and Lock)'!$AO$9</c:f>
              <c:strCache>
                <c:ptCount val="1"/>
                <c:pt idx="0">
                  <c:v>BOS Cost Per Watt</c:v>
                </c:pt>
              </c:strCache>
            </c:strRef>
          </c:tx>
          <c:spPr>
            <a:solidFill>
              <a:schemeClr val="accent1">
                <a:lumMod val="75000"/>
              </a:schemeClr>
            </a:solidFill>
            <a:ln>
              <a:solidFill>
                <a:schemeClr val="bg1"/>
              </a:solidFill>
            </a:ln>
          </c:spPr>
          <c:invertIfNegative val="0"/>
          <c:cat>
            <c:strRef>
              <c:f>'Comparison Tab (Hide and Lock)'!$C$10:$C$14</c:f>
              <c:strCache>
                <c:ptCount val="5"/>
                <c:pt idx="0">
                  <c:v> $-   </c:v>
                </c:pt>
                <c:pt idx="1">
                  <c:v> $-   </c:v>
                </c:pt>
                <c:pt idx="2">
                  <c:v> $-   </c:v>
                </c:pt>
                <c:pt idx="4">
                  <c:v> 0  </c:v>
                </c:pt>
              </c:strCache>
            </c:strRef>
          </c:cat>
          <c:val>
            <c:numRef>
              <c:f>'Comparison Tab (Hide and Lock)'!$AO$10:$AO$14</c:f>
              <c:numCache>
                <c:formatCode>_("$"* #,##0.00_);_("$"* \(#,##0.00\);_("$"* "-"??_);_(@_)</c:formatCode>
                <c:ptCount val="5"/>
                <c:pt idx="0">
                  <c:v>0</c:v>
                </c:pt>
                <c:pt idx="1">
                  <c:v>0</c:v>
                </c:pt>
                <c:pt idx="2">
                  <c:v>0</c:v>
                </c:pt>
                <c:pt idx="4">
                  <c:v>0</c:v>
                </c:pt>
              </c:numCache>
            </c:numRef>
          </c:val>
        </c:ser>
        <c:ser>
          <c:idx val="2"/>
          <c:order val="2"/>
          <c:tx>
            <c:strRef>
              <c:f>'Comparison Tab (Hide and Lock)'!$AP$9</c:f>
              <c:strCache>
                <c:ptCount val="1"/>
                <c:pt idx="0">
                  <c:v>PM/Engineering Cost Per Watt</c:v>
                </c:pt>
              </c:strCache>
            </c:strRef>
          </c:tx>
          <c:spPr>
            <a:solidFill>
              <a:schemeClr val="tx2">
                <a:lumMod val="60000"/>
                <a:lumOff val="40000"/>
              </a:schemeClr>
            </a:solidFill>
            <a:ln>
              <a:solidFill>
                <a:prstClr val="white"/>
              </a:solidFill>
            </a:ln>
          </c:spPr>
          <c:invertIfNegative val="0"/>
          <c:cat>
            <c:strRef>
              <c:f>'Comparison Tab (Hide and Lock)'!$C$10:$C$14</c:f>
              <c:strCache>
                <c:ptCount val="5"/>
                <c:pt idx="0">
                  <c:v> $-   </c:v>
                </c:pt>
                <c:pt idx="1">
                  <c:v> $-   </c:v>
                </c:pt>
                <c:pt idx="2">
                  <c:v> $-   </c:v>
                </c:pt>
                <c:pt idx="4">
                  <c:v> 0  </c:v>
                </c:pt>
              </c:strCache>
            </c:strRef>
          </c:cat>
          <c:val>
            <c:numRef>
              <c:f>'Comparison Tab (Hide and Lock)'!$AP$10:$AP$14</c:f>
              <c:numCache>
                <c:formatCode>_("$"* #,##0.00_);_("$"* \(#,##0.00\);_("$"* "-"??_);_(@_)</c:formatCode>
                <c:ptCount val="5"/>
                <c:pt idx="0">
                  <c:v>0</c:v>
                </c:pt>
                <c:pt idx="1">
                  <c:v>0</c:v>
                </c:pt>
                <c:pt idx="2">
                  <c:v>0</c:v>
                </c:pt>
                <c:pt idx="4">
                  <c:v>0</c:v>
                </c:pt>
              </c:numCache>
            </c:numRef>
          </c:val>
        </c:ser>
        <c:ser>
          <c:idx val="3"/>
          <c:order val="3"/>
          <c:tx>
            <c:strRef>
              <c:f>'Comparison Tab (Hide and Lock)'!$AQ$9</c:f>
              <c:strCache>
                <c:ptCount val="1"/>
                <c:pt idx="0">
                  <c:v>Labor Cost Per Watt</c:v>
                </c:pt>
              </c:strCache>
            </c:strRef>
          </c:tx>
          <c:spPr>
            <a:solidFill>
              <a:schemeClr val="accent1">
                <a:lumMod val="40000"/>
                <a:lumOff val="60000"/>
              </a:schemeClr>
            </a:solidFill>
            <a:ln>
              <a:solidFill>
                <a:schemeClr val="bg1"/>
              </a:solidFill>
            </a:ln>
          </c:spPr>
          <c:invertIfNegative val="0"/>
          <c:cat>
            <c:strRef>
              <c:f>'Comparison Tab (Hide and Lock)'!$C$10:$C$14</c:f>
              <c:strCache>
                <c:ptCount val="5"/>
                <c:pt idx="0">
                  <c:v> $-   </c:v>
                </c:pt>
                <c:pt idx="1">
                  <c:v> $-   </c:v>
                </c:pt>
                <c:pt idx="2">
                  <c:v> $-   </c:v>
                </c:pt>
                <c:pt idx="4">
                  <c:v> 0  </c:v>
                </c:pt>
              </c:strCache>
            </c:strRef>
          </c:cat>
          <c:val>
            <c:numRef>
              <c:f>'Comparison Tab (Hide and Lock)'!$AQ$10:$AQ$14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overlap val="100"/>
        <c:axId val="145906176"/>
        <c:axId val="151791296"/>
      </c:barChart>
      <c:lineChart>
        <c:grouping val="standard"/>
        <c:varyColors val="0"/>
        <c:ser>
          <c:idx val="4"/>
          <c:order val="4"/>
          <c:tx>
            <c:strRef>
              <c:f>'Comparison Tab (Hide and Lock)'!$AH$9</c:f>
              <c:strCache>
                <c:ptCount val="1"/>
                <c:pt idx="0">
                  <c:v>Capital Cost per Watt</c:v>
                </c:pt>
              </c:strCache>
            </c:strRef>
          </c:tx>
          <c:spPr>
            <a:ln>
              <a:noFill/>
            </a:ln>
          </c:spPr>
          <c:marker>
            <c:symbol val="none"/>
          </c:marker>
          <c:dLbls>
            <c:spPr>
              <a:solidFill>
                <a:sysClr val="window" lastClr="FFFFFF"/>
              </a:solidFill>
              <a:ln>
                <a:solidFill>
                  <a:sysClr val="windowText" lastClr="000000">
                    <a:lumMod val="50000"/>
                    <a:lumOff val="50000"/>
                  </a:sysClr>
                </a:solidFill>
              </a:ln>
            </c:spPr>
            <c:dLblPos val="t"/>
            <c:showLegendKey val="0"/>
            <c:showVal val="1"/>
            <c:showCatName val="0"/>
            <c:showSerName val="0"/>
            <c:showPercent val="0"/>
            <c:showBubbleSize val="0"/>
            <c:showLeaderLines val="0"/>
          </c:dLbls>
          <c:val>
            <c:numRef>
              <c:f>'Comparison Tab (Hide and Lock)'!$AH$10:$AH$14</c:f>
              <c:numCache>
                <c:formatCode>_("$"* #,##0.00_);_("$"* \(#,##0.00\);_("$"* "-"??_);_(@_)</c:formatCode>
                <c:ptCount val="5"/>
                <c:pt idx="0">
                  <c:v>0</c:v>
                </c:pt>
                <c:pt idx="1">
                  <c:v>0</c:v>
                </c:pt>
                <c:pt idx="2">
                  <c:v>0</c:v>
                </c:pt>
                <c:pt idx="4">
                  <c:v>0</c:v>
                </c:pt>
              </c:numCache>
            </c:numRef>
          </c:val>
          <c:smooth val="0"/>
        </c:ser>
        <c:dLbls>
          <c:showLegendKey val="0"/>
          <c:showVal val="0"/>
          <c:showCatName val="0"/>
          <c:showSerName val="0"/>
          <c:showPercent val="0"/>
          <c:showBubbleSize val="0"/>
        </c:dLbls>
        <c:marker val="1"/>
        <c:smooth val="0"/>
        <c:axId val="145906176"/>
        <c:axId val="151791296"/>
      </c:lineChart>
      <c:catAx>
        <c:axId val="145906176"/>
        <c:scaling>
          <c:orientation val="minMax"/>
        </c:scaling>
        <c:delete val="0"/>
        <c:axPos val="b"/>
        <c:majorTickMark val="out"/>
        <c:minorTickMark val="none"/>
        <c:tickLblPos val="nextTo"/>
        <c:crossAx val="151791296"/>
        <c:crosses val="autoZero"/>
        <c:auto val="1"/>
        <c:lblAlgn val="ctr"/>
        <c:lblOffset val="100"/>
        <c:noMultiLvlLbl val="0"/>
      </c:catAx>
      <c:valAx>
        <c:axId val="151791296"/>
        <c:scaling>
          <c:orientation val="minMax"/>
          <c:max val="5.5"/>
          <c:min val="0"/>
        </c:scaling>
        <c:delete val="0"/>
        <c:axPos val="l"/>
        <c:majorGridlines/>
        <c:numFmt formatCode="_(&quot;$&quot;* #,##0.00_);_(&quot;$&quot;* \(#,##0.00\);_(&quot;$&quot;* &quot;-&quot;??_);_(@_)" sourceLinked="1"/>
        <c:majorTickMark val="out"/>
        <c:minorTickMark val="none"/>
        <c:tickLblPos val="nextTo"/>
        <c:crossAx val="145906176"/>
        <c:crosses val="autoZero"/>
        <c:crossBetween val="between"/>
        <c:majorUnit val="0.5"/>
        <c:minorUnit val="0.25"/>
      </c:valAx>
    </c:plotArea>
    <c:legend>
      <c:legendPos val="b"/>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Lock)'!$AQ$9</c:f>
              <c:strCache>
                <c:ptCount val="1"/>
                <c:pt idx="0">
                  <c:v>Labor Cost Per Watt</c:v>
                </c:pt>
              </c:strCache>
            </c:strRef>
          </c:tx>
          <c:spPr>
            <a:solidFill>
              <a:schemeClr val="accent1">
                <a:lumMod val="40000"/>
                <a:lumOff val="60000"/>
              </a:schemeClr>
            </a:solidFill>
            <a:ln>
              <a:solidFill>
                <a:schemeClr val="bg1"/>
              </a:solidFill>
            </a:ln>
          </c:spPr>
          <c:invertIfNegative val="0"/>
          <c:dLbls>
            <c:spPr>
              <a:solidFill>
                <a:sysClr val="window" lastClr="FFFFFF"/>
              </a:solidFill>
              <a:ln>
                <a:solidFill>
                  <a:sysClr val="windowText" lastClr="000000">
                    <a:lumMod val="50000"/>
                    <a:lumOff val="50000"/>
                  </a:sys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Lock)'!$AQ$10:$AQ$14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45906688"/>
        <c:axId val="151793600"/>
      </c:barChart>
      <c:catAx>
        <c:axId val="145906688"/>
        <c:scaling>
          <c:orientation val="minMax"/>
        </c:scaling>
        <c:delete val="0"/>
        <c:axPos val="b"/>
        <c:majorTickMark val="out"/>
        <c:minorTickMark val="none"/>
        <c:tickLblPos val="nextTo"/>
        <c:crossAx val="151793600"/>
        <c:crosses val="autoZero"/>
        <c:auto val="1"/>
        <c:lblAlgn val="ctr"/>
        <c:lblOffset val="100"/>
        <c:noMultiLvlLbl val="0"/>
      </c:catAx>
      <c:valAx>
        <c:axId val="151793600"/>
        <c:scaling>
          <c:orientation val="minMax"/>
          <c:min val="0"/>
        </c:scaling>
        <c:delete val="0"/>
        <c:axPos val="l"/>
        <c:majorGridlines/>
        <c:numFmt formatCode="_(&quot;$&quot;* #,##0.00_);_(&quot;$&quot;* \(#,##0.00\);_(&quot;$&quot;* &quot;-&quot;??_);_(@_)" sourceLinked="1"/>
        <c:majorTickMark val="out"/>
        <c:minorTickMark val="none"/>
        <c:tickLblPos val="nextTo"/>
        <c:crossAx val="145906688"/>
        <c:crosses val="autoZero"/>
        <c:crossBetween val="between"/>
        <c:majorUnit val="0.15000000000000024"/>
      </c:valAx>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Lock)'!$AI$9</c:f>
              <c:strCache>
                <c:ptCount val="1"/>
                <c:pt idx="0">
                  <c:v>PeGu Cost per Watt</c:v>
                </c:pt>
              </c:strCache>
            </c:strRef>
          </c:tx>
          <c:spPr>
            <a:solidFill>
              <a:schemeClr val="accent2">
                <a:lumMod val="75000"/>
              </a:schemeClr>
            </a:solidFill>
            <a:ln>
              <a:solidFill>
                <a:schemeClr val="bg1"/>
              </a:solidFill>
            </a:ln>
          </c:spPr>
          <c:invertIfNegative val="0"/>
          <c:dLbls>
            <c:spPr>
              <a:solidFill>
                <a:sysClr val="window" lastClr="FFFFFF"/>
              </a:solidFill>
              <a:ln>
                <a:solidFill>
                  <a:sysClr val="windowText" lastClr="000000">
                    <a:lumMod val="50000"/>
                    <a:lumOff val="50000"/>
                  </a:sys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Lock)'!$AI$10:$AI$14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45907200"/>
        <c:axId val="151795328"/>
      </c:barChart>
      <c:catAx>
        <c:axId val="145907200"/>
        <c:scaling>
          <c:orientation val="minMax"/>
        </c:scaling>
        <c:delete val="0"/>
        <c:axPos val="b"/>
        <c:majorTickMark val="out"/>
        <c:minorTickMark val="none"/>
        <c:tickLblPos val="nextTo"/>
        <c:crossAx val="151795328"/>
        <c:crosses val="autoZero"/>
        <c:auto val="1"/>
        <c:lblAlgn val="ctr"/>
        <c:lblOffset val="100"/>
        <c:noMultiLvlLbl val="0"/>
      </c:catAx>
      <c:valAx>
        <c:axId val="151795328"/>
        <c:scaling>
          <c:orientation val="minMax"/>
          <c:min val="0"/>
        </c:scaling>
        <c:delete val="0"/>
        <c:axPos val="l"/>
        <c:majorGridlines/>
        <c:numFmt formatCode="_(&quot;$&quot;* #,##0.00_);_(&quot;$&quot;* \(#,##0.00\);_(&quot;$&quot;* &quot;-&quot;??_);_(@_)" sourceLinked="1"/>
        <c:majorTickMark val="out"/>
        <c:minorTickMark val="none"/>
        <c:tickLblPos val="nextTo"/>
        <c:crossAx val="145907200"/>
        <c:crosses val="autoZero"/>
        <c:crossBetween val="between"/>
        <c:majorUnit val="0.05"/>
        <c:minorUnit val="2.5000000000000012E-2"/>
      </c:valAx>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Lock)'!$AJ$9</c:f>
              <c:strCache>
                <c:ptCount val="1"/>
                <c:pt idx="0">
                  <c:v>O&amp;M Cost per Watt</c:v>
                </c:pt>
              </c:strCache>
            </c:strRef>
          </c:tx>
          <c:spPr>
            <a:solidFill>
              <a:schemeClr val="accent2">
                <a:lumMod val="60000"/>
                <a:lumOff val="40000"/>
              </a:schemeClr>
            </a:solidFill>
            <a:ln>
              <a:solidFill>
                <a:schemeClr val="bg1"/>
              </a:solidFill>
            </a:ln>
          </c:spPr>
          <c:invertIfNegative val="0"/>
          <c:dLbls>
            <c:spPr>
              <a:solidFill>
                <a:sysClr val="window" lastClr="FFFFFF"/>
              </a:solidFill>
              <a:ln>
                <a:solidFill>
                  <a:sysClr val="windowText" lastClr="000000">
                    <a:lumMod val="50000"/>
                    <a:lumOff val="50000"/>
                  </a:sys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Lock)'!$AJ$10:$AJ$14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55136000"/>
        <c:axId val="151797056"/>
      </c:barChart>
      <c:catAx>
        <c:axId val="155136000"/>
        <c:scaling>
          <c:orientation val="minMax"/>
        </c:scaling>
        <c:delete val="0"/>
        <c:axPos val="b"/>
        <c:majorTickMark val="out"/>
        <c:minorTickMark val="none"/>
        <c:tickLblPos val="nextTo"/>
        <c:crossAx val="151797056"/>
        <c:crosses val="autoZero"/>
        <c:auto val="1"/>
        <c:lblAlgn val="ctr"/>
        <c:lblOffset val="100"/>
        <c:noMultiLvlLbl val="0"/>
      </c:catAx>
      <c:valAx>
        <c:axId val="151797056"/>
        <c:scaling>
          <c:orientation val="minMax"/>
          <c:min val="0"/>
        </c:scaling>
        <c:delete val="0"/>
        <c:axPos val="l"/>
        <c:majorGridlines/>
        <c:numFmt formatCode="_(&quot;$&quot;* #,##0.00_);_(&quot;$&quot;* \(#,##0.00\);_(&quot;$&quot;* &quot;-&quot;??_);_(@_)" sourceLinked="1"/>
        <c:majorTickMark val="out"/>
        <c:minorTickMark val="none"/>
        <c:tickLblPos val="nextTo"/>
        <c:crossAx val="155136000"/>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Other Costs per Watt</a:t>
            </a:r>
          </a:p>
        </c:rich>
      </c:tx>
      <c:overlay val="0"/>
    </c:title>
    <c:autoTitleDeleted val="0"/>
    <c:plotArea>
      <c:layout/>
      <c:barChart>
        <c:barDir val="col"/>
        <c:grouping val="stacked"/>
        <c:varyColors val="0"/>
        <c:ser>
          <c:idx val="1"/>
          <c:order val="0"/>
          <c:tx>
            <c:strRef>
              <c:f>'Comparison Tab (Hide and Lock)'!$AI$9</c:f>
              <c:strCache>
                <c:ptCount val="1"/>
                <c:pt idx="0">
                  <c:v>PeGu Cost per Watt</c:v>
                </c:pt>
              </c:strCache>
            </c:strRef>
          </c:tx>
          <c:spPr>
            <a:solidFill>
              <a:schemeClr val="accent2">
                <a:lumMod val="75000"/>
              </a:schemeClr>
            </a:solidFill>
            <a:ln>
              <a:solidFill>
                <a:schemeClr val="bg1"/>
              </a:solidFill>
            </a:ln>
          </c:spPr>
          <c:invertIfNegative val="0"/>
          <c:cat>
            <c:strRef>
              <c:f>'Comparison Tab (Hide and Lock)'!$C$10:$C$14</c:f>
              <c:strCache>
                <c:ptCount val="5"/>
                <c:pt idx="0">
                  <c:v> $-   </c:v>
                </c:pt>
                <c:pt idx="1">
                  <c:v> $-   </c:v>
                </c:pt>
                <c:pt idx="2">
                  <c:v> $-   </c:v>
                </c:pt>
                <c:pt idx="4">
                  <c:v> 0  </c:v>
                </c:pt>
              </c:strCache>
            </c:strRef>
          </c:cat>
          <c:val>
            <c:numRef>
              <c:f>'Comparison Tab (Hide and Lock)'!$AI$10:$AI$14</c:f>
              <c:numCache>
                <c:formatCode>_("$"* #,##0.00_);_("$"* \(#,##0.00\);_("$"* "-"??_);_(@_)</c:formatCode>
                <c:ptCount val="5"/>
                <c:pt idx="0">
                  <c:v>0</c:v>
                </c:pt>
                <c:pt idx="1">
                  <c:v>0</c:v>
                </c:pt>
                <c:pt idx="2">
                  <c:v>0</c:v>
                </c:pt>
                <c:pt idx="4">
                  <c:v>0</c:v>
                </c:pt>
              </c:numCache>
            </c:numRef>
          </c:val>
        </c:ser>
        <c:ser>
          <c:idx val="2"/>
          <c:order val="1"/>
          <c:tx>
            <c:strRef>
              <c:f>'Comparison Tab (Hide and Lock)'!$AJ$9</c:f>
              <c:strCache>
                <c:ptCount val="1"/>
                <c:pt idx="0">
                  <c:v>O&amp;M Cost per Watt</c:v>
                </c:pt>
              </c:strCache>
            </c:strRef>
          </c:tx>
          <c:spPr>
            <a:solidFill>
              <a:schemeClr val="accent2">
                <a:lumMod val="60000"/>
                <a:lumOff val="40000"/>
              </a:schemeClr>
            </a:solidFill>
            <a:ln>
              <a:solidFill>
                <a:prstClr val="white"/>
              </a:solidFill>
            </a:ln>
          </c:spPr>
          <c:invertIfNegative val="0"/>
          <c:cat>
            <c:strRef>
              <c:f>'Comparison Tab (Hide and Lock)'!$C$10:$C$14</c:f>
              <c:strCache>
                <c:ptCount val="5"/>
                <c:pt idx="0">
                  <c:v> $-   </c:v>
                </c:pt>
                <c:pt idx="1">
                  <c:v> $-   </c:v>
                </c:pt>
                <c:pt idx="2">
                  <c:v> $-   </c:v>
                </c:pt>
                <c:pt idx="4">
                  <c:v> 0  </c:v>
                </c:pt>
              </c:strCache>
            </c:strRef>
          </c:cat>
          <c:val>
            <c:numRef>
              <c:f>'Comparison Tab (Hide and Lock)'!$AJ$10:$AJ$14</c:f>
              <c:numCache>
                <c:formatCode>_("$"* #,##0.00_);_("$"* \(#,##0.00\);_("$"* "-"??_);_(@_)</c:formatCode>
                <c:ptCount val="5"/>
                <c:pt idx="0">
                  <c:v>0</c:v>
                </c:pt>
                <c:pt idx="1">
                  <c:v>0</c:v>
                </c:pt>
                <c:pt idx="2">
                  <c:v>0</c:v>
                </c:pt>
                <c:pt idx="4">
                  <c:v>0</c:v>
                </c:pt>
              </c:numCache>
            </c:numRef>
          </c:val>
        </c:ser>
        <c:dLbls>
          <c:showLegendKey val="0"/>
          <c:showVal val="0"/>
          <c:showCatName val="0"/>
          <c:showSerName val="0"/>
          <c:showPercent val="0"/>
          <c:showBubbleSize val="0"/>
        </c:dLbls>
        <c:gapWidth val="131"/>
        <c:overlap val="100"/>
        <c:axId val="155136512"/>
        <c:axId val="155321472"/>
      </c:barChart>
      <c:lineChart>
        <c:grouping val="standard"/>
        <c:varyColors val="0"/>
        <c:ser>
          <c:idx val="0"/>
          <c:order val="2"/>
          <c:tx>
            <c:strRef>
              <c:f>'Comparison Tab (Hide and Lock)'!$AK$9</c:f>
              <c:strCache>
                <c:ptCount val="1"/>
                <c:pt idx="0">
                  <c:v>Total Other Costs per Watt</c:v>
                </c:pt>
              </c:strCache>
            </c:strRef>
          </c:tx>
          <c:spPr>
            <a:ln>
              <a:noFill/>
            </a:ln>
          </c:spPr>
          <c:marker>
            <c:symbol val="none"/>
          </c:marker>
          <c:dLbls>
            <c:spPr>
              <a:solidFill>
                <a:sysClr val="window" lastClr="FFFFFF"/>
              </a:solidFill>
              <a:ln>
                <a:solidFill>
                  <a:sysClr val="windowText" lastClr="000000">
                    <a:lumMod val="50000"/>
                    <a:lumOff val="50000"/>
                  </a:sysClr>
                </a:solidFill>
              </a:ln>
            </c:spPr>
            <c:dLblPos val="t"/>
            <c:showLegendKey val="0"/>
            <c:showVal val="1"/>
            <c:showCatName val="0"/>
            <c:showSerName val="0"/>
            <c:showPercent val="0"/>
            <c:showBubbleSize val="0"/>
            <c:showLeaderLines val="0"/>
          </c:dLbls>
          <c:val>
            <c:numRef>
              <c:f>'Comparison Tab (Hide and Lock)'!$AK$10:$AK$14</c:f>
              <c:numCache>
                <c:formatCode>_("$"* #,##0.00_);_("$"* \(#,##0.00\);_("$"* "-"??_);_(@_)</c:formatCode>
                <c:ptCount val="5"/>
                <c:pt idx="0">
                  <c:v>0</c:v>
                </c:pt>
                <c:pt idx="1">
                  <c:v>0</c:v>
                </c:pt>
                <c:pt idx="2">
                  <c:v>0</c:v>
                </c:pt>
                <c:pt idx="4">
                  <c:v>0</c:v>
                </c:pt>
              </c:numCache>
            </c:numRef>
          </c:val>
          <c:smooth val="0"/>
        </c:ser>
        <c:dLbls>
          <c:showLegendKey val="0"/>
          <c:showVal val="0"/>
          <c:showCatName val="0"/>
          <c:showSerName val="0"/>
          <c:showPercent val="0"/>
          <c:showBubbleSize val="0"/>
        </c:dLbls>
        <c:marker val="1"/>
        <c:smooth val="0"/>
        <c:axId val="155136512"/>
        <c:axId val="155321472"/>
      </c:lineChart>
      <c:catAx>
        <c:axId val="155136512"/>
        <c:scaling>
          <c:orientation val="minMax"/>
        </c:scaling>
        <c:delete val="0"/>
        <c:axPos val="b"/>
        <c:majorTickMark val="out"/>
        <c:minorTickMark val="none"/>
        <c:tickLblPos val="nextTo"/>
        <c:crossAx val="155321472"/>
        <c:crosses val="autoZero"/>
        <c:auto val="1"/>
        <c:lblAlgn val="ctr"/>
        <c:lblOffset val="100"/>
        <c:noMultiLvlLbl val="0"/>
      </c:catAx>
      <c:valAx>
        <c:axId val="155321472"/>
        <c:scaling>
          <c:orientation val="minMax"/>
          <c:min val="0"/>
        </c:scaling>
        <c:delete val="0"/>
        <c:axPos val="l"/>
        <c:majorGridlines/>
        <c:numFmt formatCode="_(&quot;$&quot;* #,##0.00_);_(&quot;$&quot;* \(#,##0.00\);_(&quot;$&quot;* &quot;-&quot;??_);_(@_)" sourceLinked="1"/>
        <c:majorTickMark val="out"/>
        <c:minorTickMark val="none"/>
        <c:tickLblPos val="nextTo"/>
        <c:crossAx val="155136512"/>
        <c:crosses val="autoZero"/>
        <c:crossBetween val="between"/>
      </c:valAx>
    </c:plotArea>
    <c:legend>
      <c:legendPos val="b"/>
      <c:overlay val="0"/>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'Comparison Tab (Hide and Lock)'!$AS$9</c:f>
              <c:strCache>
                <c:ptCount val="1"/>
                <c:pt idx="0">
                  <c:v>EFLH (kWh/kW)</c:v>
                </c:pt>
              </c:strCache>
            </c:strRef>
          </c:tx>
          <c:spPr>
            <a:solidFill>
              <a:schemeClr val="tx1">
                <a:lumMod val="50000"/>
                <a:lumOff val="50000"/>
              </a:schemeClr>
            </a:solidFill>
            <a:ln>
              <a:solidFill>
                <a:schemeClr val="bg1"/>
              </a:solidFill>
            </a:ln>
          </c:spPr>
          <c:invertIfNegative val="0"/>
          <c:dLbls>
            <c:spPr>
              <a:solidFill>
                <a:schemeClr val="bg1"/>
              </a:solidFill>
              <a:ln>
                <a:solidFill>
                  <a:schemeClr val="tx1">
                    <a:lumMod val="50000"/>
                    <a:lumOff val="50000"/>
                  </a:schemeClr>
                </a:solidFill>
              </a:ln>
            </c:spPr>
            <c:showLegendKey val="0"/>
            <c:showVal val="1"/>
            <c:showCatName val="0"/>
            <c:showSerName val="0"/>
            <c:showPercent val="0"/>
            <c:showBubbleSize val="0"/>
            <c:showLeaderLines val="0"/>
          </c:dLbls>
          <c:cat>
            <c:strRef>
              <c:f>'Comparison Tab (Hide and Lock)'!$C$10:$C$14</c:f>
              <c:strCache>
                <c:ptCount val="5"/>
                <c:pt idx="0">
                  <c:v> $-   </c:v>
                </c:pt>
                <c:pt idx="1">
                  <c:v> $-   </c:v>
                </c:pt>
                <c:pt idx="2">
                  <c:v> $-   </c:v>
                </c:pt>
                <c:pt idx="4">
                  <c:v> 0  </c:v>
                </c:pt>
              </c:strCache>
            </c:strRef>
          </c:cat>
          <c:val>
            <c:numRef>
              <c:f>'Comparison Tab (Hide and Lock)'!$AS$10:$AS$14</c:f>
              <c:numCache>
                <c:formatCode>_(* #,##0_);_(* \(#,##0\);_(* "-"??_);_(@_)</c:formatCode>
                <c:ptCount val="5"/>
                <c:pt idx="0">
                  <c:v>0</c:v>
                </c:pt>
                <c:pt idx="1">
                  <c:v>0</c:v>
                </c:pt>
                <c:pt idx="2">
                  <c:v>0</c:v>
                </c:pt>
                <c:pt idx="4">
                  <c:v>0</c:v>
                </c:pt>
              </c:numCache>
            </c:numRef>
          </c:val>
        </c:ser>
        <c:dLbls>
          <c:showLegendKey val="0"/>
          <c:showVal val="0"/>
          <c:showCatName val="0"/>
          <c:showSerName val="0"/>
          <c:showPercent val="0"/>
          <c:showBubbleSize val="0"/>
        </c:dLbls>
        <c:gapWidth val="131"/>
        <c:axId val="155137536"/>
        <c:axId val="155323776"/>
      </c:barChart>
      <c:catAx>
        <c:axId val="155137536"/>
        <c:scaling>
          <c:orientation val="minMax"/>
        </c:scaling>
        <c:delete val="0"/>
        <c:axPos val="b"/>
        <c:majorTickMark val="out"/>
        <c:minorTickMark val="none"/>
        <c:tickLblPos val="nextTo"/>
        <c:crossAx val="155323776"/>
        <c:crosses val="autoZero"/>
        <c:auto val="1"/>
        <c:lblAlgn val="ctr"/>
        <c:lblOffset val="100"/>
        <c:noMultiLvlLbl val="0"/>
      </c:catAx>
      <c:valAx>
        <c:axId val="155323776"/>
        <c:scaling>
          <c:orientation val="minMax"/>
          <c:min val="0"/>
        </c:scaling>
        <c:delete val="0"/>
        <c:axPos val="l"/>
        <c:majorGridlines/>
        <c:numFmt formatCode="_(* #,##0_);_(* \(#,##0\);_(* &quot;-&quot;??_);_(@_)" sourceLinked="1"/>
        <c:majorTickMark val="out"/>
        <c:minorTickMark val="none"/>
        <c:tickLblPos val="nextTo"/>
        <c:crossAx val="155137536"/>
        <c:crosses val="autoZero"/>
        <c:crossBetween val="between"/>
      </c:valAx>
    </c:plotArea>
    <c:plotVisOnly val="1"/>
    <c:dispBlanksAs val="gap"/>
    <c:showDLblsOverMax val="0"/>
  </c:chart>
  <c:printSettings>
    <c:headerFooter/>
    <c:pageMargins b="0.75000000000000488" l="0.70000000000000062" r="0.70000000000000062" t="0.750000000000004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0</xdr:colOff>
      <xdr:row>58</xdr:row>
      <xdr:rowOff>0</xdr:rowOff>
    </xdr:from>
    <xdr:to>
      <xdr:col>13</xdr:col>
      <xdr:colOff>161364</xdr:colOff>
      <xdr:row>77</xdr:row>
      <xdr:rowOff>38100</xdr:rowOff>
    </xdr:to>
    <xdr:graphicFrame macro="">
      <xdr:nvGraphicFramePr>
        <xdr:cNvPr id="66" name="Chart 6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9526</xdr:colOff>
      <xdr:row>38</xdr:row>
      <xdr:rowOff>0</xdr:rowOff>
    </xdr:from>
    <xdr:to>
      <xdr:col>13</xdr:col>
      <xdr:colOff>170890</xdr:colOff>
      <xdr:row>57</xdr:row>
      <xdr:rowOff>38100</xdr:rowOff>
    </xdr:to>
    <xdr:graphicFrame macro="">
      <xdr:nvGraphicFramePr>
        <xdr:cNvPr id="67" name="Chart 6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78</xdr:row>
      <xdr:rowOff>0</xdr:rowOff>
    </xdr:from>
    <xdr:to>
      <xdr:col>13</xdr:col>
      <xdr:colOff>161364</xdr:colOff>
      <xdr:row>97</xdr:row>
      <xdr:rowOff>38100</xdr:rowOff>
    </xdr:to>
    <xdr:graphicFrame macro="">
      <xdr:nvGraphicFramePr>
        <xdr:cNvPr id="68" name="Chart 6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xdr:colOff>
      <xdr:row>18</xdr:row>
      <xdr:rowOff>0</xdr:rowOff>
    </xdr:from>
    <xdr:to>
      <xdr:col>13</xdr:col>
      <xdr:colOff>170889</xdr:colOff>
      <xdr:row>37</xdr:row>
      <xdr:rowOff>38100</xdr:rowOff>
    </xdr:to>
    <xdr:graphicFrame macro="">
      <xdr:nvGraphicFramePr>
        <xdr:cNvPr id="69" name="Chart 6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98</xdr:row>
      <xdr:rowOff>0</xdr:rowOff>
    </xdr:from>
    <xdr:to>
      <xdr:col>13</xdr:col>
      <xdr:colOff>179294</xdr:colOff>
      <xdr:row>117</xdr:row>
      <xdr:rowOff>9526</xdr:rowOff>
    </xdr:to>
    <xdr:graphicFrame macro="">
      <xdr:nvGraphicFramePr>
        <xdr:cNvPr id="70" name="Chart 6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38</xdr:row>
      <xdr:rowOff>0</xdr:rowOff>
    </xdr:from>
    <xdr:to>
      <xdr:col>25</xdr:col>
      <xdr:colOff>291353</xdr:colOff>
      <xdr:row>57</xdr:row>
      <xdr:rowOff>38100</xdr:rowOff>
    </xdr:to>
    <xdr:graphicFrame macro="">
      <xdr:nvGraphicFramePr>
        <xdr:cNvPr id="73" name="Chart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58</xdr:row>
      <xdr:rowOff>0</xdr:rowOff>
    </xdr:from>
    <xdr:to>
      <xdr:col>25</xdr:col>
      <xdr:colOff>291353</xdr:colOff>
      <xdr:row>77</xdr:row>
      <xdr:rowOff>38100</xdr:rowOff>
    </xdr:to>
    <xdr:graphicFrame macro="">
      <xdr:nvGraphicFramePr>
        <xdr:cNvPr id="74" name="Chart 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18</xdr:row>
      <xdr:rowOff>0</xdr:rowOff>
    </xdr:from>
    <xdr:to>
      <xdr:col>25</xdr:col>
      <xdr:colOff>291353</xdr:colOff>
      <xdr:row>37</xdr:row>
      <xdr:rowOff>38100</xdr:rowOff>
    </xdr:to>
    <xdr:graphicFrame macro="">
      <xdr:nvGraphicFramePr>
        <xdr:cNvPr id="75" name="Chart 7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26</xdr:col>
      <xdr:colOff>0</xdr:colOff>
      <xdr:row>18</xdr:row>
      <xdr:rowOff>0</xdr:rowOff>
    </xdr:from>
    <xdr:to>
      <xdr:col>37</xdr:col>
      <xdr:colOff>71717</xdr:colOff>
      <xdr:row>37</xdr:row>
      <xdr:rowOff>38100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26</xdr:col>
      <xdr:colOff>0</xdr:colOff>
      <xdr:row>38</xdr:row>
      <xdr:rowOff>0</xdr:rowOff>
    </xdr:from>
    <xdr:to>
      <xdr:col>37</xdr:col>
      <xdr:colOff>71717</xdr:colOff>
      <xdr:row>57</xdr:row>
      <xdr:rowOff>38100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tabSelected="1" zoomScaleNormal="100" zoomScaleSheetLayoutView="100" workbookViewId="0">
      <selection activeCell="C35" sqref="C35"/>
    </sheetView>
  </sheetViews>
  <sheetFormatPr defaultRowHeight="15" x14ac:dyDescent="0.25"/>
  <cols>
    <col min="1" max="1" width="53.85546875" style="11" customWidth="1"/>
    <col min="2" max="4" width="35.7109375" style="11" customWidth="1"/>
    <col min="5" max="16384" width="9.140625" style="11"/>
  </cols>
  <sheetData>
    <row r="1" spans="1:4" x14ac:dyDescent="0.25">
      <c r="A1" s="9" t="s">
        <v>76</v>
      </c>
      <c r="B1" s="10"/>
    </row>
    <row r="2" spans="1:4" ht="21" x14ac:dyDescent="0.35">
      <c r="A2" s="12" t="s">
        <v>77</v>
      </c>
      <c r="B2" s="13"/>
    </row>
    <row r="3" spans="1:4" ht="18" customHeight="1" x14ac:dyDescent="0.35">
      <c r="A3" s="173" t="s">
        <v>78</v>
      </c>
      <c r="B3" s="13"/>
    </row>
    <row r="4" spans="1:4" ht="16.5" thickBot="1" x14ac:dyDescent="0.3">
      <c r="A4" s="163" t="s">
        <v>6</v>
      </c>
      <c r="B4" s="164"/>
      <c r="C4" s="165"/>
      <c r="D4" s="165"/>
    </row>
    <row r="5" spans="1:4" ht="6" customHeight="1" thickTop="1" x14ac:dyDescent="0.25">
      <c r="A5" s="184"/>
      <c r="B5" s="184"/>
      <c r="C5" s="184"/>
      <c r="D5" s="184"/>
    </row>
    <row r="6" spans="1:4" ht="15" customHeight="1" x14ac:dyDescent="0.25">
      <c r="A6" s="199" t="s">
        <v>26</v>
      </c>
      <c r="B6" s="200"/>
      <c r="C6" s="200"/>
      <c r="D6" s="201"/>
    </row>
    <row r="7" spans="1:4" ht="39.75" customHeight="1" x14ac:dyDescent="0.25">
      <c r="A7" s="196" t="s">
        <v>72</v>
      </c>
      <c r="B7" s="197"/>
      <c r="C7" s="197"/>
      <c r="D7" s="198"/>
    </row>
    <row r="8" spans="1:4" ht="9.75" customHeight="1" x14ac:dyDescent="0.25">
      <c r="A8" s="14"/>
      <c r="B8" s="14"/>
      <c r="C8" s="14"/>
      <c r="D8" s="14"/>
    </row>
    <row r="9" spans="1:4" ht="9.75" customHeight="1" x14ac:dyDescent="0.25">
      <c r="A9" s="15"/>
      <c r="B9" s="15"/>
      <c r="C9" s="15"/>
      <c r="D9" s="15"/>
    </row>
    <row r="10" spans="1:4" ht="15.75" x14ac:dyDescent="0.25">
      <c r="A10" s="132" t="s">
        <v>24</v>
      </c>
      <c r="B10" s="191"/>
      <c r="C10" s="192"/>
      <c r="D10" s="169"/>
    </row>
    <row r="12" spans="1:4" ht="15.75" x14ac:dyDescent="0.25">
      <c r="A12" s="16" t="s">
        <v>25</v>
      </c>
      <c r="B12" s="28" t="s">
        <v>74</v>
      </c>
      <c r="C12" s="27" t="s">
        <v>75</v>
      </c>
      <c r="D12" s="86" t="s">
        <v>19</v>
      </c>
    </row>
    <row r="13" spans="1:4" ht="15.75" x14ac:dyDescent="0.25">
      <c r="A13" s="188" t="s">
        <v>20</v>
      </c>
      <c r="B13" s="189"/>
      <c r="C13" s="189"/>
      <c r="D13" s="190"/>
    </row>
    <row r="14" spans="1:4" x14ac:dyDescent="0.25">
      <c r="A14" s="20" t="s">
        <v>16</v>
      </c>
      <c r="B14" s="32"/>
      <c r="C14" s="33"/>
      <c r="D14" s="87">
        <f>SUM(B14:C14)</f>
        <v>0</v>
      </c>
    </row>
    <row r="15" spans="1:4" x14ac:dyDescent="0.25">
      <c r="A15" s="26" t="s">
        <v>71</v>
      </c>
      <c r="B15" s="34"/>
      <c r="C15" s="35"/>
      <c r="D15" s="88">
        <f>SUM(B15:C15)</f>
        <v>0</v>
      </c>
    </row>
    <row r="16" spans="1:4" ht="18.75" x14ac:dyDescent="0.3">
      <c r="A16" s="193" t="s">
        <v>73</v>
      </c>
      <c r="B16" s="194"/>
      <c r="C16" s="194"/>
      <c r="D16" s="195"/>
    </row>
    <row r="17" spans="1:4" ht="15.75" x14ac:dyDescent="0.25">
      <c r="A17" s="185" t="s">
        <v>21</v>
      </c>
      <c r="B17" s="186"/>
      <c r="C17" s="186"/>
      <c r="D17" s="187"/>
    </row>
    <row r="18" spans="1:4" x14ac:dyDescent="0.25">
      <c r="A18" s="20" t="s">
        <v>2</v>
      </c>
      <c r="B18" s="18"/>
      <c r="C18" s="18"/>
      <c r="D18" s="81">
        <f t="shared" ref="D18:D29" si="0">SUM(B18:C18)</f>
        <v>0</v>
      </c>
    </row>
    <row r="19" spans="1:4" x14ac:dyDescent="0.25">
      <c r="A19" s="21" t="s">
        <v>9</v>
      </c>
      <c r="B19" s="19"/>
      <c r="C19" s="19"/>
      <c r="D19" s="82">
        <f t="shared" si="0"/>
        <v>0</v>
      </c>
    </row>
    <row r="20" spans="1:4" x14ac:dyDescent="0.25">
      <c r="A20" s="22" t="s">
        <v>1</v>
      </c>
      <c r="B20" s="19"/>
      <c r="C20" s="19"/>
      <c r="D20" s="82">
        <f t="shared" si="0"/>
        <v>0</v>
      </c>
    </row>
    <row r="21" spans="1:4" x14ac:dyDescent="0.25">
      <c r="A21" s="22" t="s">
        <v>4</v>
      </c>
      <c r="B21" s="19"/>
      <c r="C21" s="19"/>
      <c r="D21" s="82">
        <f t="shared" si="0"/>
        <v>0</v>
      </c>
    </row>
    <row r="22" spans="1:4" x14ac:dyDescent="0.25">
      <c r="A22" s="22" t="s">
        <v>10</v>
      </c>
      <c r="B22" s="19"/>
      <c r="C22" s="19"/>
      <c r="D22" s="82">
        <f t="shared" si="0"/>
        <v>0</v>
      </c>
    </row>
    <row r="23" spans="1:4" x14ac:dyDescent="0.25">
      <c r="A23" s="22" t="s">
        <v>3</v>
      </c>
      <c r="B23" s="19"/>
      <c r="C23" s="19"/>
      <c r="D23" s="82">
        <f t="shared" si="0"/>
        <v>0</v>
      </c>
    </row>
    <row r="24" spans="1:4" x14ac:dyDescent="0.25">
      <c r="A24" s="22" t="s">
        <v>5</v>
      </c>
      <c r="B24" s="19"/>
      <c r="C24" s="19"/>
      <c r="D24" s="82">
        <f t="shared" si="0"/>
        <v>0</v>
      </c>
    </row>
    <row r="25" spans="1:4" ht="27" x14ac:dyDescent="0.25">
      <c r="A25" s="22" t="s">
        <v>11</v>
      </c>
      <c r="B25" s="19"/>
      <c r="C25" s="19"/>
      <c r="D25" s="82">
        <f t="shared" si="0"/>
        <v>0</v>
      </c>
    </row>
    <row r="26" spans="1:4" x14ac:dyDescent="0.25">
      <c r="A26" s="21" t="s">
        <v>8</v>
      </c>
      <c r="B26" s="19"/>
      <c r="C26" s="19"/>
      <c r="D26" s="82">
        <f t="shared" si="0"/>
        <v>0</v>
      </c>
    </row>
    <row r="27" spans="1:4" x14ac:dyDescent="0.25">
      <c r="A27" s="21" t="s">
        <v>0</v>
      </c>
      <c r="B27" s="19"/>
      <c r="C27" s="19"/>
      <c r="D27" s="82">
        <f t="shared" si="0"/>
        <v>0</v>
      </c>
    </row>
    <row r="28" spans="1:4" x14ac:dyDescent="0.25">
      <c r="A28" s="21" t="s">
        <v>7</v>
      </c>
      <c r="B28" s="19"/>
      <c r="C28" s="19"/>
      <c r="D28" s="82">
        <f t="shared" si="0"/>
        <v>0</v>
      </c>
    </row>
    <row r="29" spans="1:4" x14ac:dyDescent="0.25">
      <c r="A29" s="77" t="s">
        <v>17</v>
      </c>
      <c r="B29" s="78">
        <f t="shared" ref="B29:C29" si="1">SUM(B18:B28)</f>
        <v>0</v>
      </c>
      <c r="C29" s="79">
        <f t="shared" si="1"/>
        <v>0</v>
      </c>
      <c r="D29" s="89">
        <f t="shared" si="0"/>
        <v>0</v>
      </c>
    </row>
    <row r="30" spans="1:4" ht="15.75" x14ac:dyDescent="0.25">
      <c r="A30" s="170" t="s">
        <v>23</v>
      </c>
      <c r="B30" s="171"/>
      <c r="C30" s="171"/>
      <c r="D30" s="172"/>
    </row>
    <row r="31" spans="1:4" x14ac:dyDescent="0.25">
      <c r="A31" s="25" t="s">
        <v>14</v>
      </c>
      <c r="B31" s="24"/>
      <c r="C31" s="23"/>
      <c r="D31" s="81">
        <f>SUM(B31:C31)</f>
        <v>0</v>
      </c>
    </row>
    <row r="32" spans="1:4" x14ac:dyDescent="0.25">
      <c r="A32" s="80" t="s">
        <v>15</v>
      </c>
      <c r="B32" s="84"/>
      <c r="C32" s="85"/>
      <c r="D32" s="83">
        <f>SUM(B32:C32)</f>
        <v>0</v>
      </c>
    </row>
    <row r="33" spans="1:4" x14ac:dyDescent="0.25">
      <c r="A33" s="77" t="s">
        <v>63</v>
      </c>
      <c r="B33" s="78">
        <f>SUM(B31:B32)</f>
        <v>0</v>
      </c>
      <c r="C33" s="79">
        <f t="shared" ref="C33" si="2">SUM(C31:C32)</f>
        <v>0</v>
      </c>
      <c r="D33" s="89">
        <f>SUM(B33:C33)</f>
        <v>0</v>
      </c>
    </row>
    <row r="34" spans="1:4" ht="15.75" x14ac:dyDescent="0.25">
      <c r="A34" s="170" t="s">
        <v>22</v>
      </c>
      <c r="B34" s="171"/>
      <c r="C34" s="171"/>
      <c r="D34" s="172"/>
    </row>
    <row r="35" spans="1:4" x14ac:dyDescent="0.25">
      <c r="A35" s="25" t="s">
        <v>12</v>
      </c>
      <c r="B35" s="24"/>
      <c r="C35" s="23"/>
      <c r="D35" s="81">
        <f>SUM(B35:C35)</f>
        <v>0</v>
      </c>
    </row>
    <row r="36" spans="1:4" x14ac:dyDescent="0.25">
      <c r="A36" s="90" t="s">
        <v>13</v>
      </c>
      <c r="B36" s="91"/>
      <c r="C36" s="92"/>
      <c r="D36" s="93">
        <f>SUM(B36:C36)</f>
        <v>0</v>
      </c>
    </row>
    <row r="37" spans="1:4" x14ac:dyDescent="0.25">
      <c r="A37" s="94" t="s">
        <v>18</v>
      </c>
      <c r="B37" s="95">
        <f t="shared" ref="B37:C37" si="3">SUM(B35:B36)</f>
        <v>0</v>
      </c>
      <c r="C37" s="96">
        <f t="shared" si="3"/>
        <v>0</v>
      </c>
      <c r="D37" s="97">
        <f>SUM(B37:C37)</f>
        <v>0</v>
      </c>
    </row>
    <row r="38" spans="1:4" ht="18.75" x14ac:dyDescent="0.3">
      <c r="A38" s="17" t="s">
        <v>79</v>
      </c>
      <c r="B38" s="166">
        <f>SUM(B29,B41,B37,B33)</f>
        <v>0</v>
      </c>
      <c r="C38" s="167">
        <f>SUM(C29,C37,C33)</f>
        <v>0</v>
      </c>
      <c r="D38" s="168">
        <f>SUM(B38:C38)</f>
        <v>0</v>
      </c>
    </row>
    <row r="39" spans="1:4" ht="15.75" x14ac:dyDescent="0.25">
      <c r="A39" s="174" t="s">
        <v>81</v>
      </c>
      <c r="B39" s="171"/>
      <c r="C39" s="171"/>
      <c r="D39" s="172"/>
    </row>
    <row r="40" spans="1:4" x14ac:dyDescent="0.25">
      <c r="A40" s="178" t="s">
        <v>83</v>
      </c>
      <c r="B40" s="179"/>
      <c r="C40" s="180"/>
      <c r="D40" s="81">
        <v>350000</v>
      </c>
    </row>
    <row r="41" spans="1:4" x14ac:dyDescent="0.25">
      <c r="A41" s="181" t="s">
        <v>82</v>
      </c>
      <c r="B41" s="182"/>
      <c r="C41" s="183"/>
      <c r="D41" s="93">
        <v>400000</v>
      </c>
    </row>
    <row r="42" spans="1:4" ht="18.75" x14ac:dyDescent="0.3">
      <c r="A42" s="175" t="s">
        <v>80</v>
      </c>
      <c r="B42" s="176"/>
      <c r="C42" s="177"/>
      <c r="D42" s="168">
        <f>SUM(D40:D41,D38)</f>
        <v>750000</v>
      </c>
    </row>
    <row r="47" spans="1:4" x14ac:dyDescent="0.25">
      <c r="B47" s="131"/>
      <c r="C47" s="131"/>
    </row>
    <row r="48" spans="1:4" x14ac:dyDescent="0.25">
      <c r="B48" s="131"/>
      <c r="C48" s="131"/>
    </row>
    <row r="50" spans="2:3" x14ac:dyDescent="0.25">
      <c r="B50" s="131"/>
      <c r="C50" s="131"/>
    </row>
    <row r="51" spans="2:3" x14ac:dyDescent="0.25">
      <c r="B51" s="131"/>
      <c r="C51" s="131"/>
    </row>
  </sheetData>
  <sheetProtection password="CAEC" sheet="1" objects="1" scenarios="1" formatCells="0" formatColumns="0" formatRows="0" selectLockedCells="1"/>
  <protectedRanges>
    <protectedRange sqref="B14:C14" name="Range1"/>
  </protectedRanges>
  <mergeCells count="10">
    <mergeCell ref="A42:C42"/>
    <mergeCell ref="A40:C40"/>
    <mergeCell ref="A41:C41"/>
    <mergeCell ref="A5:D5"/>
    <mergeCell ref="A17:D17"/>
    <mergeCell ref="A13:D13"/>
    <mergeCell ref="B10:C10"/>
    <mergeCell ref="A16:D16"/>
    <mergeCell ref="A7:D7"/>
    <mergeCell ref="A6:D6"/>
  </mergeCells>
  <pageMargins left="0.25" right="0.25" top="0.75" bottom="0.75" header="0.3" footer="0.3"/>
  <pageSetup scale="77" orientation="landscape" r:id="rId1"/>
  <headerFooter>
    <oddFooter>&amp;L&amp;F&amp;CPage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22"/>
  <sheetViews>
    <sheetView zoomScale="85" zoomScaleNormal="85" workbookViewId="0">
      <selection activeCell="C31" sqref="C31"/>
    </sheetView>
  </sheetViews>
  <sheetFormatPr defaultRowHeight="15" x14ac:dyDescent="0.25"/>
  <cols>
    <col min="1" max="1" width="6" bestFit="1" customWidth="1"/>
    <col min="2" max="2" width="2.28515625" bestFit="1" customWidth="1"/>
    <col min="3" max="3" width="23.85546875" customWidth="1"/>
    <col min="4" max="4" width="11" bestFit="1" customWidth="1"/>
    <col min="5" max="5" width="10.42578125" customWidth="1"/>
    <col min="6" max="6" width="13.7109375" bestFit="1" customWidth="1"/>
    <col min="7" max="7" width="9.140625" bestFit="1" customWidth="1"/>
    <col min="8" max="8" width="12" customWidth="1"/>
    <col min="9" max="9" width="17.85546875" bestFit="1" customWidth="1"/>
    <col min="10" max="11" width="12.5703125" bestFit="1" customWidth="1"/>
    <col min="12" max="13" width="11" bestFit="1" customWidth="1"/>
    <col min="15" max="15" width="10" bestFit="1" customWidth="1"/>
    <col min="16" max="16" width="10.28515625" bestFit="1" customWidth="1"/>
    <col min="19" max="19" width="10.5703125" bestFit="1" customWidth="1"/>
    <col min="20" max="20" width="11.140625" bestFit="1" customWidth="1"/>
    <col min="21" max="21" width="10.5703125" customWidth="1"/>
    <col min="22" max="22" width="13.42578125" bestFit="1" customWidth="1"/>
    <col min="23" max="23" width="11.5703125" bestFit="1" customWidth="1"/>
    <col min="24" max="25" width="9" bestFit="1" customWidth="1"/>
    <col min="26" max="26" width="14.5703125" bestFit="1" customWidth="1"/>
    <col min="27" max="27" width="11.42578125" bestFit="1" customWidth="1"/>
    <col min="28" max="28" width="15.5703125" bestFit="1" customWidth="1"/>
    <col min="29" max="29" width="12.28515625" bestFit="1" customWidth="1"/>
    <col min="30" max="30" width="12.42578125" customWidth="1"/>
    <col min="31" max="31" width="11.140625" bestFit="1" customWidth="1"/>
    <col min="32" max="32" width="9" bestFit="1" customWidth="1"/>
    <col min="33" max="33" width="11.5703125" bestFit="1" customWidth="1"/>
    <col min="35" max="35" width="11.5703125" bestFit="1" customWidth="1"/>
    <col min="42" max="42" width="16.140625" bestFit="1" customWidth="1"/>
    <col min="43" max="43" width="11.5703125" bestFit="1" customWidth="1"/>
    <col min="45" max="45" width="7" bestFit="1" customWidth="1"/>
    <col min="47" max="47" width="12.5703125" bestFit="1" customWidth="1"/>
    <col min="48" max="51" width="12.5703125" customWidth="1"/>
  </cols>
  <sheetData>
    <row r="1" spans="2:52" x14ac:dyDescent="0.25">
      <c r="C1" s="47" t="s">
        <v>58</v>
      </c>
    </row>
    <row r="2" spans="2:52" x14ac:dyDescent="0.25">
      <c r="C2" s="99" t="s">
        <v>59</v>
      </c>
    </row>
    <row r="3" spans="2:52" x14ac:dyDescent="0.25">
      <c r="C3" s="100" t="s">
        <v>60</v>
      </c>
    </row>
    <row r="4" spans="2:52" x14ac:dyDescent="0.25">
      <c r="C4" s="158" t="s">
        <v>69</v>
      </c>
    </row>
    <row r="6" spans="2:52" x14ac:dyDescent="0.25">
      <c r="D6" s="47">
        <v>9</v>
      </c>
    </row>
    <row r="7" spans="2:52" ht="18.75" x14ac:dyDescent="0.3">
      <c r="B7" s="47" t="s">
        <v>42</v>
      </c>
      <c r="C7" s="8" t="s">
        <v>24</v>
      </c>
      <c r="D7" s="202">
        <f ca="1">INDIRECT("'Detailed Pricing'!"&amp;$B7&amp;D$6)</f>
        <v>0</v>
      </c>
      <c r="E7" s="203"/>
      <c r="F7" s="203"/>
      <c r="G7" s="204"/>
    </row>
    <row r="8" spans="2:52" x14ac:dyDescent="0.25">
      <c r="C8" s="47">
        <v>11</v>
      </c>
      <c r="H8" s="122">
        <v>13</v>
      </c>
      <c r="I8" s="123">
        <v>28</v>
      </c>
      <c r="J8" s="123">
        <v>32</v>
      </c>
      <c r="K8" s="124">
        <v>36</v>
      </c>
      <c r="O8" s="122">
        <v>41</v>
      </c>
      <c r="P8" s="124">
        <v>42</v>
      </c>
      <c r="T8" s="47">
        <v>14</v>
      </c>
      <c r="V8" s="122">
        <v>17</v>
      </c>
      <c r="W8" s="138">
        <v>18</v>
      </c>
      <c r="X8" s="138">
        <v>19</v>
      </c>
      <c r="Y8" s="138">
        <v>20</v>
      </c>
      <c r="Z8" s="138">
        <v>21</v>
      </c>
      <c r="AA8" s="138">
        <v>22</v>
      </c>
      <c r="AB8" s="138">
        <v>23</v>
      </c>
      <c r="AC8" s="138">
        <v>24</v>
      </c>
      <c r="AD8" s="138">
        <v>25</v>
      </c>
      <c r="AE8" s="138">
        <v>26</v>
      </c>
      <c r="AF8" s="157">
        <v>27</v>
      </c>
    </row>
    <row r="9" spans="2:52" ht="60" x14ac:dyDescent="0.25">
      <c r="C9" s="53" t="s">
        <v>27</v>
      </c>
      <c r="D9" s="59" t="s">
        <v>28</v>
      </c>
      <c r="E9" s="2" t="s">
        <v>29</v>
      </c>
      <c r="F9" s="2" t="s">
        <v>30</v>
      </c>
      <c r="G9" s="60" t="s">
        <v>31</v>
      </c>
      <c r="H9" s="56" t="s">
        <v>32</v>
      </c>
      <c r="I9" s="2" t="s">
        <v>39</v>
      </c>
      <c r="J9" s="2" t="s">
        <v>40</v>
      </c>
      <c r="K9" s="104" t="s">
        <v>41</v>
      </c>
      <c r="L9" s="59" t="s">
        <v>33</v>
      </c>
      <c r="M9" s="2" t="s">
        <v>34</v>
      </c>
      <c r="N9" s="105" t="s">
        <v>35</v>
      </c>
      <c r="O9" s="56" t="s">
        <v>36</v>
      </c>
      <c r="P9" s="106" t="s">
        <v>37</v>
      </c>
      <c r="Q9" s="107" t="s">
        <v>38</v>
      </c>
      <c r="R9" s="37"/>
      <c r="S9" s="43" t="s">
        <v>57</v>
      </c>
      <c r="T9" s="43" t="s">
        <v>55</v>
      </c>
      <c r="U9" s="137"/>
      <c r="V9" s="148" t="s">
        <v>2</v>
      </c>
      <c r="W9" s="149" t="s">
        <v>9</v>
      </c>
      <c r="X9" s="149" t="s">
        <v>1</v>
      </c>
      <c r="Y9" s="149" t="s">
        <v>4</v>
      </c>
      <c r="Z9" s="149" t="s">
        <v>10</v>
      </c>
      <c r="AA9" s="149" t="s">
        <v>3</v>
      </c>
      <c r="AB9" s="149" t="s">
        <v>5</v>
      </c>
      <c r="AC9" s="149" t="s">
        <v>64</v>
      </c>
      <c r="AD9" s="149" t="s">
        <v>8</v>
      </c>
      <c r="AE9" s="149" t="s">
        <v>0</v>
      </c>
      <c r="AF9" s="150" t="s">
        <v>7</v>
      </c>
      <c r="AH9" s="44" t="s">
        <v>52</v>
      </c>
      <c r="AI9" s="45" t="s">
        <v>50</v>
      </c>
      <c r="AJ9" s="45" t="s">
        <v>51</v>
      </c>
      <c r="AK9" s="159" t="s">
        <v>70</v>
      </c>
      <c r="AL9" s="46" t="s">
        <v>53</v>
      </c>
      <c r="AN9" s="44" t="s">
        <v>65</v>
      </c>
      <c r="AO9" s="45" t="s">
        <v>66</v>
      </c>
      <c r="AP9" s="45" t="s">
        <v>67</v>
      </c>
      <c r="AQ9" s="46" t="s">
        <v>68</v>
      </c>
      <c r="AR9" s="30"/>
      <c r="AS9" s="127" t="s">
        <v>62</v>
      </c>
      <c r="AT9" s="128" t="s">
        <v>61</v>
      </c>
    </row>
    <row r="10" spans="2:52" x14ac:dyDescent="0.25">
      <c r="B10" s="125" t="s">
        <v>42</v>
      </c>
      <c r="C10" s="54">
        <f ca="1">INDIRECT("'Detailed Pricing'!"&amp;$B10&amp;C$8)</f>
        <v>0</v>
      </c>
      <c r="D10" s="61" t="s">
        <v>45</v>
      </c>
      <c r="E10" s="51" t="s">
        <v>46</v>
      </c>
      <c r="F10" s="51" t="s">
        <v>47</v>
      </c>
      <c r="G10" s="62" t="s">
        <v>49</v>
      </c>
      <c r="H10" s="57">
        <f t="shared" ref="H10:K12" ca="1" si="0">INDIRECT("'Detailed Pricing'!"&amp;$B10&amp;H$8)</f>
        <v>0</v>
      </c>
      <c r="I10" s="3">
        <f t="shared" ca="1" si="0"/>
        <v>0</v>
      </c>
      <c r="J10" s="3">
        <f t="shared" ca="1" si="0"/>
        <v>0</v>
      </c>
      <c r="K10" s="68">
        <f t="shared" ca="1" si="0"/>
        <v>0</v>
      </c>
      <c r="L10" s="70">
        <v>2014</v>
      </c>
      <c r="M10" s="49">
        <v>1</v>
      </c>
      <c r="N10" s="71">
        <v>8.7999999999999995E-2</v>
      </c>
      <c r="O10" s="133">
        <f t="shared" ref="O10:P12" ca="1" si="1">INDIRECT("'Detailed Pricing'!"&amp;$B10&amp;O$8)</f>
        <v>0</v>
      </c>
      <c r="P10" s="101">
        <f t="shared" ca="1" si="1"/>
        <v>0</v>
      </c>
      <c r="Q10" s="108">
        <v>0</v>
      </c>
      <c r="R10" s="38"/>
      <c r="S10" s="48">
        <v>519456</v>
      </c>
      <c r="T10" s="41">
        <f ca="1">INDIRECT("'Detailed Pricing'!"&amp;$B10&amp;T$8)</f>
        <v>0</v>
      </c>
      <c r="U10" s="139"/>
      <c r="V10" s="142">
        <f ca="1">INDIRECT("'Detailed Pricing'!"&amp;$B10&amp;V$8)</f>
        <v>0</v>
      </c>
      <c r="W10" s="143">
        <f t="shared" ref="W10:AF12" ca="1" si="2">INDIRECT("'Detailed Pricing'!"&amp;$B10&amp;W$8)</f>
        <v>0</v>
      </c>
      <c r="X10" s="143">
        <f t="shared" ca="1" si="2"/>
        <v>0</v>
      </c>
      <c r="Y10" s="143">
        <f t="shared" ca="1" si="2"/>
        <v>0</v>
      </c>
      <c r="Z10" s="143">
        <f t="shared" ca="1" si="2"/>
        <v>0</v>
      </c>
      <c r="AA10" s="143">
        <f t="shared" ca="1" si="2"/>
        <v>0</v>
      </c>
      <c r="AB10" s="143">
        <f t="shared" ca="1" si="2"/>
        <v>0</v>
      </c>
      <c r="AC10" s="143">
        <f t="shared" ca="1" si="2"/>
        <v>0</v>
      </c>
      <c r="AD10" s="143">
        <f t="shared" ca="1" si="2"/>
        <v>0</v>
      </c>
      <c r="AE10" s="143">
        <f t="shared" ca="1" si="2"/>
        <v>0</v>
      </c>
      <c r="AF10" s="144">
        <f t="shared" ca="1" si="2"/>
        <v>0</v>
      </c>
      <c r="AH10" s="111" t="e">
        <f ca="1">I10/($H10*1000)</f>
        <v>#DIV/0!</v>
      </c>
      <c r="AI10" s="112" t="e">
        <f ca="1">J10/($H10*1000)</f>
        <v>#DIV/0!</v>
      </c>
      <c r="AJ10" s="112" t="e">
        <f ca="1">K10/($H10*1000)</f>
        <v>#DIV/0!</v>
      </c>
      <c r="AK10" s="160" t="e">
        <f ca="1">SUM(AI10:AJ10)</f>
        <v>#DIV/0!</v>
      </c>
      <c r="AL10" s="113" t="e">
        <f ca="1">SUM(I10:K10)/($H10*1000)</f>
        <v>#DIV/0!</v>
      </c>
      <c r="AN10" s="154" t="e">
        <f ca="1">X10/($H10*1000)</f>
        <v>#DIV/0!</v>
      </c>
      <c r="AO10" s="155" t="e">
        <f ca="1">(Y10+Z10+AA10+AB10+AC10)/($H10*1000)</f>
        <v>#DIV/0!</v>
      </c>
      <c r="AP10" s="155" t="e">
        <f ca="1">(V10+W10)/($H10*1000)</f>
        <v>#DIV/0!</v>
      </c>
      <c r="AQ10" s="156" t="e">
        <f ca="1">(AD10+AE10+AF10)/($H10*1000)</f>
        <v>#DIV/0!</v>
      </c>
      <c r="AR10" s="98"/>
      <c r="AS10" s="129" t="e">
        <f ca="1">T10/H10</f>
        <v>#DIV/0!</v>
      </c>
      <c r="AT10" s="130">
        <f ca="1">T10/S10</f>
        <v>0</v>
      </c>
    </row>
    <row r="11" spans="2:52" x14ac:dyDescent="0.25">
      <c r="B11" s="126" t="s">
        <v>43</v>
      </c>
      <c r="C11" s="55">
        <f ca="1">INDIRECT("'Detailed Pricing'!"&amp;$B11&amp;C$8)</f>
        <v>0</v>
      </c>
      <c r="D11" s="63">
        <v>1007293387</v>
      </c>
      <c r="E11" s="52" t="s">
        <v>46</v>
      </c>
      <c r="F11" s="52" t="s">
        <v>48</v>
      </c>
      <c r="G11" s="64" t="s">
        <v>49</v>
      </c>
      <c r="H11" s="58">
        <f t="shared" ca="1" si="0"/>
        <v>0</v>
      </c>
      <c r="I11" s="4">
        <f t="shared" ca="1" si="0"/>
        <v>0</v>
      </c>
      <c r="J11" s="4">
        <f t="shared" ca="1" si="0"/>
        <v>0</v>
      </c>
      <c r="K11" s="69">
        <f t="shared" ca="1" si="0"/>
        <v>0</v>
      </c>
      <c r="L11" s="72">
        <v>2014</v>
      </c>
      <c r="M11" s="50">
        <v>1</v>
      </c>
      <c r="N11" s="73">
        <v>8.7999999999999995E-2</v>
      </c>
      <c r="O11" s="134">
        <f t="shared" ca="1" si="1"/>
        <v>0</v>
      </c>
      <c r="P11" s="102">
        <f t="shared" ca="1" si="1"/>
        <v>0</v>
      </c>
      <c r="Q11" s="109">
        <v>0</v>
      </c>
      <c r="R11" s="38"/>
      <c r="S11" s="48">
        <v>223420</v>
      </c>
      <c r="T11" s="41">
        <f ca="1">INDIRECT("'Detailed Pricing'!"&amp;$B11&amp;T$8)</f>
        <v>0</v>
      </c>
      <c r="U11" s="139"/>
      <c r="V11" s="145">
        <f t="shared" ref="V11:AF14" ca="1" si="3">INDIRECT("'Detailed Pricing'!"&amp;$B11&amp;V$8)</f>
        <v>0</v>
      </c>
      <c r="W11" s="146">
        <f t="shared" ca="1" si="2"/>
        <v>0</v>
      </c>
      <c r="X11" s="146">
        <f t="shared" ca="1" si="2"/>
        <v>0</v>
      </c>
      <c r="Y11" s="146">
        <f t="shared" ca="1" si="2"/>
        <v>0</v>
      </c>
      <c r="Z11" s="146">
        <f t="shared" ca="1" si="2"/>
        <v>0</v>
      </c>
      <c r="AA11" s="146">
        <f t="shared" ca="1" si="2"/>
        <v>0</v>
      </c>
      <c r="AB11" s="146">
        <f t="shared" ca="1" si="2"/>
        <v>0</v>
      </c>
      <c r="AC11" s="146">
        <f t="shared" ca="1" si="2"/>
        <v>0</v>
      </c>
      <c r="AD11" s="146">
        <f t="shared" ca="1" si="2"/>
        <v>0</v>
      </c>
      <c r="AE11" s="146">
        <f t="shared" ca="1" si="2"/>
        <v>0</v>
      </c>
      <c r="AF11" s="147">
        <f t="shared" ca="1" si="2"/>
        <v>0</v>
      </c>
      <c r="AH11" s="114" t="e">
        <f t="shared" ref="AH11:AH12" ca="1" si="4">I11/(H11*1000)</f>
        <v>#DIV/0!</v>
      </c>
      <c r="AI11" s="115" t="e">
        <f t="shared" ref="AI11:AI12" ca="1" si="5">J11/($H11*1000)</f>
        <v>#DIV/0!</v>
      </c>
      <c r="AJ11" s="115" t="e">
        <f t="shared" ref="AJ11:AJ12" ca="1" si="6">K11/($H11*1000)</f>
        <v>#DIV/0!</v>
      </c>
      <c r="AK11" s="161" t="e">
        <f t="shared" ref="AK11:AK12" ca="1" si="7">SUM(AI11:AJ11)</f>
        <v>#DIV/0!</v>
      </c>
      <c r="AL11" s="116" t="e">
        <f t="shared" ref="AL11:AL12" ca="1" si="8">SUM(I11:K11)/($H11*1000)</f>
        <v>#DIV/0!</v>
      </c>
      <c r="AN11" s="114" t="e">
        <f t="shared" ref="AN11:AN12" ca="1" si="9">X11/($H11*1000)</f>
        <v>#DIV/0!</v>
      </c>
      <c r="AO11" s="115" t="e">
        <f t="shared" ref="AO11:AO12" ca="1" si="10">(Y11+Z11+AA11+AB11+AC11)/($H11*1000)</f>
        <v>#DIV/0!</v>
      </c>
      <c r="AP11" s="115" t="e">
        <f t="shared" ref="AP11:AP12" ca="1" si="11">(V11+W11)/($H11*1000)</f>
        <v>#DIV/0!</v>
      </c>
      <c r="AQ11" s="116" t="e">
        <f t="shared" ref="AQ11:AQ12" ca="1" si="12">(AD11+AE11+AF11)/($H11*1000)</f>
        <v>#DIV/0!</v>
      </c>
      <c r="AR11" s="98"/>
      <c r="AS11" s="129" t="e">
        <f ca="1">T11/H11</f>
        <v>#DIV/0!</v>
      </c>
      <c r="AT11" s="130">
        <f ca="1">T11/S11</f>
        <v>0</v>
      </c>
    </row>
    <row r="12" spans="2:52" x14ac:dyDescent="0.25">
      <c r="B12" s="126" t="s">
        <v>44</v>
      </c>
      <c r="C12" s="55">
        <f ca="1">INDIRECT("'Detailed Pricing'!"&amp;$B12&amp;C$8)</f>
        <v>0</v>
      </c>
      <c r="D12" s="63">
        <v>1009503453</v>
      </c>
      <c r="E12" s="52" t="s">
        <v>46</v>
      </c>
      <c r="F12" s="52" t="s">
        <v>48</v>
      </c>
      <c r="G12" s="64" t="s">
        <v>49</v>
      </c>
      <c r="H12" s="58">
        <f t="shared" ca="1" si="0"/>
        <v>0</v>
      </c>
      <c r="I12" s="4">
        <f t="shared" ca="1" si="0"/>
        <v>0</v>
      </c>
      <c r="J12" s="4">
        <f t="shared" ca="1" si="0"/>
        <v>0</v>
      </c>
      <c r="K12" s="69">
        <f t="shared" ca="1" si="0"/>
        <v>0</v>
      </c>
      <c r="L12" s="72">
        <v>2014</v>
      </c>
      <c r="M12" s="50">
        <v>1</v>
      </c>
      <c r="N12" s="73">
        <v>8.7999999999999995E-2</v>
      </c>
      <c r="O12" s="134">
        <f t="shared" ca="1" si="1"/>
        <v>400000</v>
      </c>
      <c r="P12" s="102">
        <f t="shared" ca="1" si="1"/>
        <v>750000</v>
      </c>
      <c r="Q12" s="109">
        <v>0</v>
      </c>
      <c r="R12" s="38"/>
      <c r="S12" s="48">
        <v>314923</v>
      </c>
      <c r="T12" s="41">
        <f ca="1">INDIRECT("'Detailed Pricing'!"&amp;$B12&amp;T$8)</f>
        <v>0</v>
      </c>
      <c r="U12" s="139"/>
      <c r="V12" s="145">
        <f t="shared" ca="1" si="3"/>
        <v>0</v>
      </c>
      <c r="W12" s="146">
        <f t="shared" ca="1" si="2"/>
        <v>0</v>
      </c>
      <c r="X12" s="146">
        <f t="shared" ca="1" si="2"/>
        <v>0</v>
      </c>
      <c r="Y12" s="146">
        <f t="shared" ca="1" si="2"/>
        <v>0</v>
      </c>
      <c r="Z12" s="146">
        <f t="shared" ca="1" si="2"/>
        <v>0</v>
      </c>
      <c r="AA12" s="146">
        <f t="shared" ca="1" si="2"/>
        <v>0</v>
      </c>
      <c r="AB12" s="146">
        <f t="shared" ca="1" si="2"/>
        <v>0</v>
      </c>
      <c r="AC12" s="146">
        <f t="shared" ca="1" si="2"/>
        <v>0</v>
      </c>
      <c r="AD12" s="146">
        <f t="shared" ca="1" si="2"/>
        <v>0</v>
      </c>
      <c r="AE12" s="146">
        <f t="shared" ca="1" si="2"/>
        <v>0</v>
      </c>
      <c r="AF12" s="147">
        <f t="shared" ca="1" si="2"/>
        <v>0</v>
      </c>
      <c r="AH12" s="114" t="e">
        <f t="shared" ca="1" si="4"/>
        <v>#DIV/0!</v>
      </c>
      <c r="AI12" s="115" t="e">
        <f t="shared" ca="1" si="5"/>
        <v>#DIV/0!</v>
      </c>
      <c r="AJ12" s="115" t="e">
        <f t="shared" ca="1" si="6"/>
        <v>#DIV/0!</v>
      </c>
      <c r="AK12" s="161" t="e">
        <f t="shared" ca="1" si="7"/>
        <v>#DIV/0!</v>
      </c>
      <c r="AL12" s="116" t="e">
        <f t="shared" ca="1" si="8"/>
        <v>#DIV/0!</v>
      </c>
      <c r="AN12" s="114" t="e">
        <f t="shared" ca="1" si="9"/>
        <v>#DIV/0!</v>
      </c>
      <c r="AO12" s="115" t="e">
        <f t="shared" ca="1" si="10"/>
        <v>#DIV/0!</v>
      </c>
      <c r="AP12" s="115" t="e">
        <f t="shared" ca="1" si="11"/>
        <v>#DIV/0!</v>
      </c>
      <c r="AQ12" s="116" t="e">
        <f t="shared" ca="1" si="12"/>
        <v>#DIV/0!</v>
      </c>
      <c r="AR12" s="98"/>
      <c r="AS12" s="129" t="e">
        <f ca="1">T12/H12</f>
        <v>#DIV/0!</v>
      </c>
      <c r="AT12" s="130">
        <f ca="1">T12/S12</f>
        <v>0</v>
      </c>
    </row>
    <row r="13" spans="2:52" x14ac:dyDescent="0.25">
      <c r="H13" s="1"/>
      <c r="I13" s="1"/>
      <c r="J13" s="1"/>
      <c r="O13" s="135"/>
      <c r="S13" s="29"/>
      <c r="T13" s="29"/>
      <c r="U13" s="29"/>
      <c r="V13" s="29"/>
      <c r="W13" s="29"/>
      <c r="X13" s="29"/>
      <c r="Y13" s="29"/>
      <c r="Z13" s="29"/>
      <c r="AA13" s="29"/>
      <c r="AB13" s="29"/>
      <c r="AC13" s="29"/>
      <c r="AD13" s="29"/>
      <c r="AE13" s="29"/>
      <c r="AF13" s="29"/>
      <c r="AH13" s="31"/>
      <c r="AI13" s="31"/>
      <c r="AJ13" s="31"/>
      <c r="AK13" s="31"/>
      <c r="AL13" s="31"/>
      <c r="AN13" s="31"/>
      <c r="AO13" s="31"/>
      <c r="AP13" s="31"/>
      <c r="AQ13" s="31"/>
      <c r="AR13" s="31"/>
      <c r="AS13" s="29"/>
      <c r="AT13" s="29"/>
    </row>
    <row r="14" spans="2:52" x14ac:dyDescent="0.25">
      <c r="B14" s="47" t="s">
        <v>54</v>
      </c>
      <c r="C14" s="65" t="str">
        <f ca="1">D7&amp; " "&amp;INDIRECT("'Detailed Pricing'!"&amp;$B14&amp;C$8)</f>
        <v xml:space="preserve">0 </v>
      </c>
      <c r="D14" s="67"/>
      <c r="E14" s="5"/>
      <c r="F14" s="5"/>
      <c r="G14" s="7"/>
      <c r="H14" s="66">
        <f ca="1">INDIRECT("'Detailed Pricing'!"&amp;$B14&amp;H$8)</f>
        <v>0</v>
      </c>
      <c r="I14" s="6">
        <f ca="1">INDIRECT("'Detailed Pricing'!"&amp;$B14&amp;I$8)</f>
        <v>0</v>
      </c>
      <c r="J14" s="6">
        <f ca="1">INDIRECT("'Detailed Pricing'!"&amp;$B14&amp;J$8)</f>
        <v>0</v>
      </c>
      <c r="K14" s="74">
        <f ca="1">INDIRECT("'Detailed Pricing'!"&amp;$B14&amp;K$8)</f>
        <v>0</v>
      </c>
      <c r="L14" s="76"/>
      <c r="M14" s="5"/>
      <c r="N14" s="7"/>
      <c r="O14" s="136" t="e">
        <f ca="1">SUMPRODUCT(O10:O12,H10:H12)/SUM(H10:H12)</f>
        <v>#DIV/0!</v>
      </c>
      <c r="P14" s="103"/>
      <c r="Q14" s="40"/>
      <c r="R14" s="38"/>
      <c r="S14" s="42">
        <f>SUM(S10:S12)</f>
        <v>1057799</v>
      </c>
      <c r="T14" s="110">
        <f ca="1">INDIRECT("'Detailed Pricing'!"&amp;$B14&amp;T$8)</f>
        <v>0</v>
      </c>
      <c r="U14" s="140"/>
      <c r="V14" s="151">
        <f t="shared" ca="1" si="3"/>
        <v>0</v>
      </c>
      <c r="W14" s="152">
        <f t="shared" ca="1" si="3"/>
        <v>0</v>
      </c>
      <c r="X14" s="152">
        <f t="shared" ca="1" si="3"/>
        <v>0</v>
      </c>
      <c r="Y14" s="152">
        <f t="shared" ca="1" si="3"/>
        <v>0</v>
      </c>
      <c r="Z14" s="152">
        <f t="shared" ca="1" si="3"/>
        <v>0</v>
      </c>
      <c r="AA14" s="152">
        <f t="shared" ca="1" si="3"/>
        <v>0</v>
      </c>
      <c r="AB14" s="152">
        <f t="shared" ca="1" si="3"/>
        <v>0</v>
      </c>
      <c r="AC14" s="152">
        <f t="shared" ca="1" si="3"/>
        <v>0</v>
      </c>
      <c r="AD14" s="152">
        <f t="shared" ca="1" si="3"/>
        <v>0</v>
      </c>
      <c r="AE14" s="152">
        <f t="shared" ca="1" si="3"/>
        <v>0</v>
      </c>
      <c r="AF14" s="153">
        <f t="shared" ca="1" si="3"/>
        <v>0</v>
      </c>
      <c r="AH14" s="117" t="e">
        <f t="shared" ref="AH14" ca="1" si="13">I14/(H14*1000)</f>
        <v>#DIV/0!</v>
      </c>
      <c r="AI14" s="118" t="e">
        <f t="shared" ref="AI14" ca="1" si="14">J14/($H14*1000)</f>
        <v>#DIV/0!</v>
      </c>
      <c r="AJ14" s="118" t="e">
        <f t="shared" ref="AJ14" ca="1" si="15">K14/($H14*1000)</f>
        <v>#DIV/0!</v>
      </c>
      <c r="AK14" s="162" t="e">
        <f ca="1">SUM(AI14:AJ14)</f>
        <v>#DIV/0!</v>
      </c>
      <c r="AL14" s="119" t="e">
        <f t="shared" ref="AL14" ca="1" si="16">SUM(I14:K14)/($H14*1000)</f>
        <v>#DIV/0!</v>
      </c>
      <c r="AN14" s="117" t="e">
        <f t="shared" ref="AN14" ca="1" si="17">X14/($H14*1000)</f>
        <v>#DIV/0!</v>
      </c>
      <c r="AO14" s="118" t="e">
        <f t="shared" ref="AO14" ca="1" si="18">(Y14+Z14+AA14+AB14+AC14)/($H14*1000)</f>
        <v>#DIV/0!</v>
      </c>
      <c r="AP14" s="118" t="e">
        <f t="shared" ref="AP14" ca="1" si="19">(V14+W14)/($H14*1000)</f>
        <v>#DIV/0!</v>
      </c>
      <c r="AQ14" s="119" t="e">
        <f t="shared" ref="AQ14" ca="1" si="20">(AD14+AE14+AF14)/($H14*1000)</f>
        <v>#DIV/0!</v>
      </c>
      <c r="AR14" s="98"/>
      <c r="AS14" s="120" t="e">
        <f ca="1">T14/H14</f>
        <v>#DIV/0!</v>
      </c>
      <c r="AT14" s="121">
        <f ca="1">T14/S14</f>
        <v>0</v>
      </c>
      <c r="AU14" s="29"/>
      <c r="AV14" s="29"/>
      <c r="AW14" s="29"/>
      <c r="AX14" s="29"/>
      <c r="AY14" s="29"/>
      <c r="AZ14" s="39"/>
    </row>
    <row r="15" spans="2:52" x14ac:dyDescent="0.25">
      <c r="AU15" s="29"/>
      <c r="AV15" s="29"/>
      <c r="AW15" s="29"/>
      <c r="AX15" s="29"/>
      <c r="AY15" s="29"/>
    </row>
    <row r="16" spans="2:52" x14ac:dyDescent="0.25">
      <c r="C16" s="65" t="s">
        <v>56</v>
      </c>
      <c r="D16" s="67"/>
      <c r="E16" s="5"/>
      <c r="F16" s="5"/>
      <c r="G16" s="7"/>
      <c r="H16" s="66" t="b">
        <f ca="1">H14=SUM(H10:H12)</f>
        <v>1</v>
      </c>
      <c r="I16" s="6" t="b">
        <f ca="1">I14=SUM(I10:I12)</f>
        <v>1</v>
      </c>
      <c r="J16" s="6" t="b">
        <f ca="1">J14=SUM(J10:J12)</f>
        <v>1</v>
      </c>
      <c r="K16" s="74" t="b">
        <f ca="1">K14=SUM(K10:K12)</f>
        <v>1</v>
      </c>
      <c r="L16" s="76"/>
      <c r="M16" s="5"/>
      <c r="N16" s="7"/>
      <c r="O16" s="75"/>
      <c r="P16" s="103"/>
      <c r="Q16" s="40"/>
      <c r="R16" s="38"/>
      <c r="S16" s="40" t="b">
        <f>SUM(S10:S12)=S14</f>
        <v>1</v>
      </c>
      <c r="T16" s="36" t="b">
        <f ca="1">T14=SUM(T10:T12)</f>
        <v>1</v>
      </c>
      <c r="U16" s="141"/>
      <c r="V16" s="38"/>
      <c r="W16" s="38"/>
      <c r="X16" s="38"/>
      <c r="Y16" s="38"/>
      <c r="Z16" s="38"/>
      <c r="AA16" s="38"/>
      <c r="AB16" s="38"/>
      <c r="AC16" s="38"/>
      <c r="AD16" s="38"/>
      <c r="AE16" s="38"/>
      <c r="AF16" s="38"/>
    </row>
    <row r="17" spans="4:11" x14ac:dyDescent="0.25">
      <c r="D17" s="1"/>
      <c r="E17" s="1"/>
      <c r="F17" s="1"/>
      <c r="G17" s="1"/>
      <c r="H17" s="1"/>
      <c r="I17" s="1"/>
      <c r="J17" s="1"/>
      <c r="K17" s="1"/>
    </row>
    <row r="20" spans="4:11" x14ac:dyDescent="0.25">
      <c r="D20" s="1"/>
      <c r="E20" s="1"/>
      <c r="F20" s="1"/>
      <c r="G20" s="1"/>
      <c r="H20" s="1"/>
      <c r="I20" s="1"/>
      <c r="J20" s="1"/>
      <c r="K20" s="1"/>
    </row>
    <row r="21" spans="4:11" x14ac:dyDescent="0.25">
      <c r="D21" s="1"/>
      <c r="E21" s="1"/>
      <c r="F21" s="1"/>
      <c r="G21" s="1"/>
      <c r="H21" s="1"/>
      <c r="I21" s="1"/>
      <c r="J21" s="1"/>
      <c r="K21" s="1"/>
    </row>
    <row r="22" spans="4:11" x14ac:dyDescent="0.25">
      <c r="D22" s="1"/>
      <c r="E22" s="1"/>
      <c r="F22" s="1"/>
      <c r="G22" s="1"/>
      <c r="H22" s="1"/>
      <c r="I22" s="1"/>
      <c r="J22" s="1"/>
      <c r="K22" s="1"/>
    </row>
  </sheetData>
  <sheetProtection selectLockedCells="1" selectUnlockedCells="1"/>
  <mergeCells count="1">
    <mergeCell ref="D7:G7"/>
  </mergeCells>
  <printOptions horizontalCentered="1"/>
  <pageMargins left="0.25" right="0.25" top="0.75" bottom="0.75" header="0.3" footer="0.3"/>
  <pageSetup scale="93" fitToHeight="0" orientation="portrait" r:id="rId1"/>
  <headerFooter>
    <oddFooter>&amp;L&amp;F&amp;CPage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805CCA4E6B2A49800F4429ADDF55CE" ma:contentTypeVersion="6" ma:contentTypeDescription="Create a new document." ma:contentTypeScope="" ma:versionID="c117966448ba261eff6bb62a8f4d6dae">
  <xsd:schema xmlns:xsd="http://www.w3.org/2001/XMLSchema" xmlns:xs="http://www.w3.org/2001/XMLSchema" xmlns:p="http://schemas.microsoft.com/office/2006/metadata/properties" xmlns:ns2="76ab1f90-437e-4f53-8a3c-5aca9625e57f" targetNamespace="http://schemas.microsoft.com/office/2006/metadata/properties" ma:root="true" ma:fieldsID="74198827f9dce9ec3789d2a126992947" ns2:_="">
    <xsd:import namespace="76ab1f90-437e-4f53-8a3c-5aca9625e5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b1f90-437e-4f53-8a3c-5aca9625e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67ED6F-719A-402E-A339-820633FF671D}"/>
</file>

<file path=customXml/itemProps2.xml><?xml version="1.0" encoding="utf-8"?>
<ds:datastoreItem xmlns:ds="http://schemas.openxmlformats.org/officeDocument/2006/customXml" ds:itemID="{46585E46-74CA-41AE-85B7-5C5213F6E787}"/>
</file>

<file path=customXml/itemProps3.xml><?xml version="1.0" encoding="utf-8"?>
<ds:datastoreItem xmlns:ds="http://schemas.openxmlformats.org/officeDocument/2006/customXml" ds:itemID="{1F3A3028-0FD0-469B-9253-439ABB42B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Detailed Pricing</vt:lpstr>
      <vt:lpstr>Comparison Tab (Hide and Lock)</vt:lpstr>
      <vt:lpstr>'Detailed Pricing'!Print_Area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2013-11-12T22:02:39Z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0x01010022805CCA4E6B2A49800F4429ADDF55CE</vt:lpwstr>
  </property>
  <property fmtid="{D5CDD505-2E9C-101B-9397-08002B2CF9AE}" pid="3" name="Order">
    <vt:r8>137500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